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ax\Google Диск\Продукты\Оценка проектов\"/>
    </mc:Choice>
  </mc:AlternateContent>
  <bookViews>
    <workbookView xWindow="0" yWindow="0" windowWidth="19200" windowHeight="6180" activeTab="1"/>
  </bookViews>
  <sheets>
    <sheet name="BackLog" sheetId="1" r:id="rId1"/>
    <sheet name="Charts" sheetId="6" r:id="rId2"/>
    <sheet name="Calcs" sheetId="5" r:id="rId3"/>
  </sheets>
  <definedNames>
    <definedName name="_xlnm._FilterDatabase" localSheetId="0" hidden="1">BackLog!$A$2:$I$112</definedName>
    <definedName name="AverageIn">Calcs!$C$6</definedName>
    <definedName name="AverageOut">Calcs!$C$5</definedName>
    <definedName name="DevIn">Calcs!$D$6</definedName>
    <definedName name="DevOut">Calcs!$D$5</definedName>
    <definedName name="LatestSprint">Calcs!$C$4</definedName>
    <definedName name="MagicNumber">Calcs!$C$9</definedName>
    <definedName name="PreGameSize">Calcs!$C$3</definedName>
    <definedName name="WorkLeft">Calcs!$C$7</definedName>
    <definedName name="WorkLeftDev">Calcs!$D$7</definedName>
  </definedNames>
  <calcPr calcId="152511"/>
</workbook>
</file>

<file path=xl/calcChain.xml><?xml version="1.0" encoding="utf-8"?>
<calcChain xmlns="http://schemas.openxmlformats.org/spreadsheetml/2006/main">
  <c r="I16" i="5" l="1"/>
  <c r="I17" i="5"/>
  <c r="I18" i="5"/>
  <c r="I15" i="5"/>
  <c r="D4" i="1"/>
  <c r="E4" i="1" s="1"/>
  <c r="F4" i="1" s="1"/>
  <c r="D5" i="1"/>
  <c r="E5" i="1" s="1"/>
  <c r="F5" i="1" s="1"/>
  <c r="D6" i="1"/>
  <c r="E6" i="1" s="1"/>
  <c r="F6" i="1" s="1"/>
  <c r="D7" i="1"/>
  <c r="E7" i="1" s="1"/>
  <c r="F7" i="1" s="1"/>
  <c r="D8" i="1"/>
  <c r="E8" i="1" s="1"/>
  <c r="F8" i="1" s="1"/>
  <c r="D9" i="1"/>
  <c r="E9" i="1" s="1"/>
  <c r="F9" i="1" s="1"/>
  <c r="D10" i="1"/>
  <c r="E10" i="1" s="1"/>
  <c r="F10" i="1" s="1"/>
  <c r="D11" i="1"/>
  <c r="E11" i="1" s="1"/>
  <c r="F11" i="1" s="1"/>
  <c r="D12" i="1"/>
  <c r="E12" i="1" s="1"/>
  <c r="F12" i="1" s="1"/>
  <c r="D13" i="1"/>
  <c r="E13" i="1" s="1"/>
  <c r="F13" i="1" s="1"/>
  <c r="D14" i="1"/>
  <c r="E14" i="1" s="1"/>
  <c r="F14" i="1" s="1"/>
  <c r="D15" i="1"/>
  <c r="E15" i="1" s="1"/>
  <c r="F15" i="1" s="1"/>
  <c r="D16" i="1"/>
  <c r="E16" i="1" s="1"/>
  <c r="F16" i="1" s="1"/>
  <c r="D17" i="1"/>
  <c r="E17" i="1" s="1"/>
  <c r="F17" i="1" s="1"/>
  <c r="D18" i="1"/>
  <c r="E18" i="1" s="1"/>
  <c r="F18" i="1" s="1"/>
  <c r="D19" i="1"/>
  <c r="E19" i="1" s="1"/>
  <c r="F19" i="1" s="1"/>
  <c r="D20" i="1"/>
  <c r="E20" i="1" s="1"/>
  <c r="F20" i="1" s="1"/>
  <c r="D21" i="1"/>
  <c r="E21" i="1" s="1"/>
  <c r="F21" i="1" s="1"/>
  <c r="D22" i="1"/>
  <c r="E22" i="1" s="1"/>
  <c r="F22" i="1" s="1"/>
  <c r="D23" i="1"/>
  <c r="E23" i="1" s="1"/>
  <c r="F23" i="1" s="1"/>
  <c r="D24" i="1"/>
  <c r="E24" i="1" s="1"/>
  <c r="F24" i="1" s="1"/>
  <c r="D25" i="1"/>
  <c r="E25" i="1" s="1"/>
  <c r="F25" i="1" s="1"/>
  <c r="D26" i="1"/>
  <c r="E26" i="1" s="1"/>
  <c r="F26" i="1" s="1"/>
  <c r="D27" i="1"/>
  <c r="E27" i="1" s="1"/>
  <c r="F27" i="1" s="1"/>
  <c r="D28" i="1"/>
  <c r="E28" i="1" s="1"/>
  <c r="F28" i="1" s="1"/>
  <c r="D29" i="1"/>
  <c r="E29" i="1" s="1"/>
  <c r="F29" i="1" s="1"/>
  <c r="D30" i="1"/>
  <c r="E30" i="1" s="1"/>
  <c r="F30" i="1" s="1"/>
  <c r="D31" i="1"/>
  <c r="E31" i="1" s="1"/>
  <c r="F31" i="1" s="1"/>
  <c r="D32" i="1"/>
  <c r="E32" i="1" s="1"/>
  <c r="F32" i="1" s="1"/>
  <c r="D33" i="1"/>
  <c r="D34" i="1"/>
  <c r="E34" i="1" s="1"/>
  <c r="F34" i="1" s="1"/>
  <c r="D35" i="1"/>
  <c r="E35" i="1" s="1"/>
  <c r="F35" i="1" s="1"/>
  <c r="D36" i="1"/>
  <c r="E36" i="1" s="1"/>
  <c r="F36" i="1" s="1"/>
  <c r="D37" i="1"/>
  <c r="E37" i="1" s="1"/>
  <c r="F37" i="1" s="1"/>
  <c r="D38" i="1"/>
  <c r="E38" i="1" s="1"/>
  <c r="F38" i="1" s="1"/>
  <c r="D39" i="1"/>
  <c r="E39" i="1" s="1"/>
  <c r="F39" i="1" s="1"/>
  <c r="D40" i="1"/>
  <c r="E40" i="1" s="1"/>
  <c r="F40" i="1" s="1"/>
  <c r="D41" i="1"/>
  <c r="E41" i="1" s="1"/>
  <c r="F41" i="1" s="1"/>
  <c r="D42" i="1"/>
  <c r="E42" i="1" s="1"/>
  <c r="F42" i="1" s="1"/>
  <c r="D43" i="1"/>
  <c r="E43" i="1" s="1"/>
  <c r="F43" i="1" s="1"/>
  <c r="D44" i="1"/>
  <c r="E44" i="1" s="1"/>
  <c r="F44" i="1" s="1"/>
  <c r="D45" i="1"/>
  <c r="E45" i="1" s="1"/>
  <c r="F45" i="1" s="1"/>
  <c r="D46" i="1"/>
  <c r="E46" i="1" s="1"/>
  <c r="F46" i="1" s="1"/>
  <c r="D47" i="1"/>
  <c r="E47" i="1" s="1"/>
  <c r="F47" i="1" s="1"/>
  <c r="D48" i="1"/>
  <c r="E48" i="1" s="1"/>
  <c r="F48" i="1" s="1"/>
  <c r="D49" i="1"/>
  <c r="E49" i="1" s="1"/>
  <c r="F49" i="1" s="1"/>
  <c r="D50" i="1"/>
  <c r="E50" i="1" s="1"/>
  <c r="F50" i="1" s="1"/>
  <c r="D51" i="1"/>
  <c r="E51" i="1" s="1"/>
  <c r="F51" i="1" s="1"/>
  <c r="D52" i="1"/>
  <c r="E52" i="1" s="1"/>
  <c r="F52" i="1" s="1"/>
  <c r="D53" i="1"/>
  <c r="E53" i="1" s="1"/>
  <c r="F53" i="1" s="1"/>
  <c r="D54" i="1"/>
  <c r="E54" i="1" s="1"/>
  <c r="F54" i="1" s="1"/>
  <c r="D55" i="1"/>
  <c r="E55" i="1" s="1"/>
  <c r="F55" i="1" s="1"/>
  <c r="D56" i="1"/>
  <c r="E56" i="1" s="1"/>
  <c r="F56" i="1" s="1"/>
  <c r="D57" i="1"/>
  <c r="E57" i="1" s="1"/>
  <c r="F57" i="1" s="1"/>
  <c r="D58" i="1"/>
  <c r="E58" i="1" s="1"/>
  <c r="F58" i="1" s="1"/>
  <c r="D59" i="1"/>
  <c r="E59" i="1" s="1"/>
  <c r="F59" i="1" s="1"/>
  <c r="D60" i="1"/>
  <c r="E60" i="1" s="1"/>
  <c r="F60" i="1" s="1"/>
  <c r="D61" i="1"/>
  <c r="E61" i="1" s="1"/>
  <c r="F61" i="1" s="1"/>
  <c r="D62" i="1"/>
  <c r="E62" i="1" s="1"/>
  <c r="F62" i="1" s="1"/>
  <c r="D63" i="1"/>
  <c r="E63" i="1" s="1"/>
  <c r="F63" i="1" s="1"/>
  <c r="D64" i="1"/>
  <c r="E64" i="1" s="1"/>
  <c r="F64" i="1" s="1"/>
  <c r="D65" i="1"/>
  <c r="E65" i="1" s="1"/>
  <c r="F65" i="1" s="1"/>
  <c r="D66" i="1"/>
  <c r="E66" i="1" s="1"/>
  <c r="F66" i="1" s="1"/>
  <c r="D67" i="1"/>
  <c r="E67" i="1" s="1"/>
  <c r="F67" i="1" s="1"/>
  <c r="D68" i="1"/>
  <c r="E68" i="1" s="1"/>
  <c r="F68" i="1" s="1"/>
  <c r="D69" i="1"/>
  <c r="E69" i="1" s="1"/>
  <c r="F69" i="1" s="1"/>
  <c r="D70" i="1"/>
  <c r="E70" i="1" s="1"/>
  <c r="F70" i="1" s="1"/>
  <c r="D71" i="1"/>
  <c r="E71" i="1" s="1"/>
  <c r="F71" i="1" s="1"/>
  <c r="D72" i="1"/>
  <c r="E72" i="1" s="1"/>
  <c r="F72" i="1" s="1"/>
  <c r="D73" i="1"/>
  <c r="E73" i="1" s="1"/>
  <c r="F73" i="1" s="1"/>
  <c r="D74" i="1"/>
  <c r="E74" i="1" s="1"/>
  <c r="F74" i="1" s="1"/>
  <c r="D75" i="1"/>
  <c r="E75" i="1" s="1"/>
  <c r="F75" i="1" s="1"/>
  <c r="D76" i="1"/>
  <c r="E76" i="1" s="1"/>
  <c r="F76" i="1" s="1"/>
  <c r="D77" i="1"/>
  <c r="E77" i="1" s="1"/>
  <c r="F77" i="1" s="1"/>
  <c r="D78" i="1"/>
  <c r="E78" i="1" s="1"/>
  <c r="F78" i="1" s="1"/>
  <c r="D79" i="1"/>
  <c r="E79" i="1" s="1"/>
  <c r="F79" i="1" s="1"/>
  <c r="D80" i="1"/>
  <c r="E80" i="1" s="1"/>
  <c r="F80" i="1" s="1"/>
  <c r="D81" i="1"/>
  <c r="E81" i="1" s="1"/>
  <c r="F81" i="1" s="1"/>
  <c r="D82" i="1"/>
  <c r="E82" i="1" s="1"/>
  <c r="F82" i="1" s="1"/>
  <c r="D83" i="1"/>
  <c r="E83" i="1" s="1"/>
  <c r="F83" i="1" s="1"/>
  <c r="D84" i="1"/>
  <c r="E84" i="1" s="1"/>
  <c r="F84" i="1" s="1"/>
  <c r="D85" i="1"/>
  <c r="E85" i="1" s="1"/>
  <c r="F85" i="1" s="1"/>
  <c r="D86" i="1"/>
  <c r="E86" i="1" s="1"/>
  <c r="F86" i="1" s="1"/>
  <c r="D87" i="1"/>
  <c r="E87" i="1" s="1"/>
  <c r="F87" i="1" s="1"/>
  <c r="D88" i="1"/>
  <c r="E88" i="1" s="1"/>
  <c r="F88" i="1" s="1"/>
  <c r="D89" i="1"/>
  <c r="E89" i="1" s="1"/>
  <c r="F89" i="1" s="1"/>
  <c r="D90" i="1"/>
  <c r="E90" i="1" s="1"/>
  <c r="F90" i="1" s="1"/>
  <c r="D91" i="1"/>
  <c r="E91" i="1" s="1"/>
  <c r="F91" i="1" s="1"/>
  <c r="D92" i="1"/>
  <c r="E92" i="1" s="1"/>
  <c r="F92" i="1" s="1"/>
  <c r="D93" i="1"/>
  <c r="E93" i="1" s="1"/>
  <c r="F93" i="1" s="1"/>
  <c r="D94" i="1"/>
  <c r="E94" i="1" s="1"/>
  <c r="F94" i="1" s="1"/>
  <c r="D95" i="1"/>
  <c r="E95" i="1" s="1"/>
  <c r="F95" i="1" s="1"/>
  <c r="D96" i="1"/>
  <c r="E96" i="1" s="1"/>
  <c r="F96" i="1" s="1"/>
  <c r="D97" i="1"/>
  <c r="E97" i="1" s="1"/>
  <c r="F97" i="1" s="1"/>
  <c r="D98" i="1"/>
  <c r="E98" i="1" s="1"/>
  <c r="F98" i="1" s="1"/>
  <c r="D99" i="1"/>
  <c r="E99" i="1" s="1"/>
  <c r="F99" i="1" s="1"/>
  <c r="D100" i="1"/>
  <c r="E100" i="1" s="1"/>
  <c r="F100" i="1" s="1"/>
  <c r="D101" i="1"/>
  <c r="E101" i="1" s="1"/>
  <c r="F101" i="1" s="1"/>
  <c r="D102" i="1"/>
  <c r="E102" i="1" s="1"/>
  <c r="F102" i="1" s="1"/>
  <c r="D103" i="1"/>
  <c r="E103" i="1" s="1"/>
  <c r="F103" i="1" s="1"/>
  <c r="D104" i="1"/>
  <c r="E104" i="1" s="1"/>
  <c r="F104" i="1" s="1"/>
  <c r="D105" i="1"/>
  <c r="E105" i="1" s="1"/>
  <c r="F105" i="1" s="1"/>
  <c r="D106" i="1"/>
  <c r="E106" i="1" s="1"/>
  <c r="F106" i="1" s="1"/>
  <c r="D107" i="1"/>
  <c r="E107" i="1" s="1"/>
  <c r="F107" i="1" s="1"/>
  <c r="D108" i="1"/>
  <c r="E108" i="1" s="1"/>
  <c r="F108" i="1" s="1"/>
  <c r="D109" i="1"/>
  <c r="E109" i="1" s="1"/>
  <c r="F109" i="1" s="1"/>
  <c r="D110" i="1"/>
  <c r="E110" i="1" s="1"/>
  <c r="F110" i="1" s="1"/>
  <c r="D111" i="1"/>
  <c r="E111" i="1" s="1"/>
  <c r="F111" i="1" s="1"/>
  <c r="D112" i="1"/>
  <c r="E112" i="1" s="1"/>
  <c r="F112" i="1" s="1"/>
  <c r="D3" i="1"/>
  <c r="E3" i="1" s="1"/>
  <c r="F3" i="1" s="1"/>
  <c r="C7" i="5" l="1"/>
  <c r="C3" i="5"/>
  <c r="E33" i="1"/>
  <c r="F33" i="1" s="1"/>
  <c r="D7" i="5" s="1"/>
  <c r="C4" i="5"/>
  <c r="E7" i="5" l="1"/>
  <c r="D3" i="5"/>
  <c r="D20" i="5"/>
  <c r="L20" i="5" s="1"/>
  <c r="D24" i="5"/>
  <c r="L24" i="5" s="1"/>
  <c r="D28" i="5"/>
  <c r="L28" i="5" s="1"/>
  <c r="D32" i="5"/>
  <c r="L32" i="5" s="1"/>
  <c r="D16" i="5"/>
  <c r="C18" i="5"/>
  <c r="K18" i="5" s="1"/>
  <c r="C22" i="5"/>
  <c r="C26" i="5"/>
  <c r="C30" i="5"/>
  <c r="C34" i="5"/>
  <c r="D22" i="5"/>
  <c r="L22" i="5" s="1"/>
  <c r="D26" i="5"/>
  <c r="L26" i="5" s="1"/>
  <c r="D34" i="5"/>
  <c r="C20" i="5"/>
  <c r="C24" i="5"/>
  <c r="D17" i="5"/>
  <c r="L17" i="5" s="1"/>
  <c r="D21" i="5"/>
  <c r="L21" i="5" s="1"/>
  <c r="D25" i="5"/>
  <c r="L25" i="5" s="1"/>
  <c r="D29" i="5"/>
  <c r="L29" i="5" s="1"/>
  <c r="D33" i="5"/>
  <c r="L33" i="5" s="1"/>
  <c r="C19" i="5"/>
  <c r="K19" i="5" s="1"/>
  <c r="C23" i="5"/>
  <c r="C27" i="5"/>
  <c r="C31" i="5"/>
  <c r="C35" i="5"/>
  <c r="D18" i="5"/>
  <c r="L18" i="5" s="1"/>
  <c r="D30" i="5"/>
  <c r="L30" i="5" s="1"/>
  <c r="C16" i="5"/>
  <c r="C28" i="5"/>
  <c r="C32" i="5"/>
  <c r="C15" i="5"/>
  <c r="D31" i="5"/>
  <c r="L31" i="5" s="1"/>
  <c r="C21" i="5"/>
  <c r="D19" i="5"/>
  <c r="D35" i="5"/>
  <c r="L35" i="5" s="1"/>
  <c r="C25" i="5"/>
  <c r="D23" i="5"/>
  <c r="L23" i="5" s="1"/>
  <c r="C29" i="5"/>
  <c r="D27" i="5"/>
  <c r="L27" i="5" s="1"/>
  <c r="C17" i="5"/>
  <c r="K17" i="5" s="1"/>
  <c r="C33" i="5"/>
  <c r="E34" i="5"/>
  <c r="A34" i="5"/>
  <c r="E35" i="5"/>
  <c r="L34" i="5"/>
  <c r="A35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L15" i="5"/>
  <c r="L19" i="5"/>
  <c r="A15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H18" i="5" l="1"/>
  <c r="G18" i="5"/>
  <c r="G16" i="5"/>
  <c r="H16" i="5"/>
  <c r="G17" i="5"/>
  <c r="H17" i="5"/>
  <c r="H15" i="5"/>
  <c r="G15" i="5"/>
  <c r="K16" i="5"/>
  <c r="C5" i="5"/>
  <c r="D5" i="5"/>
  <c r="L16" i="5"/>
  <c r="D6" i="5"/>
  <c r="C6" i="5"/>
  <c r="K35" i="5"/>
  <c r="F35" i="5"/>
  <c r="F34" i="5"/>
  <c r="K34" i="5"/>
  <c r="F21" i="5"/>
  <c r="K21" i="5"/>
  <c r="F23" i="5"/>
  <c r="K23" i="5"/>
  <c r="F25" i="5"/>
  <c r="K25" i="5"/>
  <c r="F27" i="5"/>
  <c r="K27" i="5"/>
  <c r="F29" i="5"/>
  <c r="K29" i="5"/>
  <c r="F31" i="5"/>
  <c r="K31" i="5"/>
  <c r="F33" i="5"/>
  <c r="K33" i="5"/>
  <c r="E15" i="5"/>
  <c r="E16" i="5" s="1"/>
  <c r="E17" i="5" s="1"/>
  <c r="E18" i="5" s="1"/>
  <c r="E19" i="5" s="1"/>
  <c r="E20" i="5" s="1"/>
  <c r="K15" i="5"/>
  <c r="K20" i="5"/>
  <c r="F22" i="5"/>
  <c r="K22" i="5"/>
  <c r="F24" i="5"/>
  <c r="K24" i="5"/>
  <c r="F26" i="5"/>
  <c r="K26" i="5"/>
  <c r="F28" i="5"/>
  <c r="K28" i="5"/>
  <c r="F30" i="5"/>
  <c r="K30" i="5"/>
  <c r="F32" i="5"/>
  <c r="K32" i="5"/>
  <c r="F15" i="5"/>
  <c r="F16" i="5" s="1"/>
  <c r="F17" i="5" s="1"/>
  <c r="F18" i="5" s="1"/>
  <c r="F19" i="5" s="1"/>
  <c r="F20" i="5" s="1"/>
  <c r="G20" i="5" l="1"/>
  <c r="G24" i="5"/>
  <c r="G28" i="5"/>
  <c r="G32" i="5"/>
  <c r="I32" i="5" s="1"/>
  <c r="G23" i="5"/>
  <c r="G27" i="5"/>
  <c r="G35" i="5"/>
  <c r="G21" i="5"/>
  <c r="I21" i="5" s="1"/>
  <c r="G25" i="5"/>
  <c r="G29" i="5"/>
  <c r="G33" i="5"/>
  <c r="G19" i="5"/>
  <c r="I19" i="5" s="1"/>
  <c r="G31" i="5"/>
  <c r="G22" i="5"/>
  <c r="G26" i="5"/>
  <c r="G30" i="5"/>
  <c r="I30" i="5" s="1"/>
  <c r="G34" i="5"/>
  <c r="H20" i="5"/>
  <c r="H24" i="5"/>
  <c r="H28" i="5"/>
  <c r="H32" i="5"/>
  <c r="H19" i="5"/>
  <c r="H27" i="5"/>
  <c r="H35" i="5"/>
  <c r="H21" i="5"/>
  <c r="H25" i="5"/>
  <c r="H29" i="5"/>
  <c r="H33" i="5"/>
  <c r="H23" i="5"/>
  <c r="H31" i="5"/>
  <c r="H22" i="5"/>
  <c r="H26" i="5"/>
  <c r="H30" i="5"/>
  <c r="H34" i="5"/>
  <c r="J15" i="5"/>
  <c r="I26" i="5" l="1"/>
  <c r="I33" i="5"/>
  <c r="J33" i="5" s="1"/>
  <c r="I35" i="5"/>
  <c r="I28" i="5"/>
  <c r="I22" i="5"/>
  <c r="I29" i="5"/>
  <c r="J30" i="5" s="1"/>
  <c r="I27" i="5"/>
  <c r="I24" i="5"/>
  <c r="J25" i="5" s="1"/>
  <c r="I34" i="5"/>
  <c r="I31" i="5"/>
  <c r="J32" i="5" s="1"/>
  <c r="I25" i="5"/>
  <c r="I23" i="5"/>
  <c r="J24" i="5" s="1"/>
  <c r="I20" i="5"/>
  <c r="J19" i="5"/>
  <c r="J28" i="5"/>
  <c r="J27" i="5"/>
  <c r="J26" i="5"/>
  <c r="J17" i="5"/>
  <c r="J18" i="5"/>
  <c r="J34" i="5"/>
  <c r="J22" i="5"/>
  <c r="J16" i="5"/>
  <c r="J21" i="5"/>
  <c r="J20" i="5" l="1"/>
  <c r="J31" i="5"/>
  <c r="J35" i="5"/>
  <c r="J23" i="5"/>
  <c r="J29" i="5"/>
</calcChain>
</file>

<file path=xl/sharedStrings.xml><?xml version="1.0" encoding="utf-8"?>
<sst xmlns="http://schemas.openxmlformats.org/spreadsheetml/2006/main" count="140" uniqueCount="138">
  <si>
    <t>Sprint</t>
  </si>
  <si>
    <t>Out(n)</t>
  </si>
  <si>
    <t>In(n)</t>
  </si>
  <si>
    <t>Pre-Game backlog:</t>
  </si>
  <si>
    <t>Work added</t>
  </si>
  <si>
    <t>N</t>
  </si>
  <si>
    <t>Work Left</t>
  </si>
  <si>
    <t>Av. In</t>
  </si>
  <si>
    <t>Av. Out</t>
  </si>
  <si>
    <t>Mean</t>
  </si>
  <si>
    <t>Dev</t>
  </si>
  <si>
    <t>Cumul</t>
  </si>
  <si>
    <t>Prob</t>
  </si>
  <si>
    <t>Задача</t>
  </si>
  <si>
    <t>Комментарий</t>
  </si>
  <si>
    <t>В какой спринт пришла</t>
  </si>
  <si>
    <t>В какой спринт сделали</t>
  </si>
  <si>
    <t>Latest Sprint:</t>
  </si>
  <si>
    <t>Задача из беклога 2</t>
  </si>
  <si>
    <t>Задача из беклога 3</t>
  </si>
  <si>
    <t>Задача из беклога 4</t>
  </si>
  <si>
    <t>Задача из беклога 5</t>
  </si>
  <si>
    <t>Задача из беклога 6</t>
  </si>
  <si>
    <t>*** ДОБАВЛЕННАЯ ЗАДАЧА 1</t>
  </si>
  <si>
    <t>*** ДОБАВЛЕННАЯ ЗАДАЧА 2</t>
  </si>
  <si>
    <t>*** ДОБАВЛЕННАЯ ЗАДАЧА 3</t>
  </si>
  <si>
    <t>*** ДОБАВЛЕННАЯ ЗАДАЧА 4</t>
  </si>
  <si>
    <t>*** ДОБАВЛЕННАЯ ЗАДАЧА 5</t>
  </si>
  <si>
    <t>*** ДОБАВЛЕННАЯ ЗАДАЧА 6</t>
  </si>
  <si>
    <t>*** ДОБАВЛЕННАЯ ЗАДАЧА 7</t>
  </si>
  <si>
    <t>*** ДОБАВЛЕННАЯ ЗАДАЧА 8</t>
  </si>
  <si>
    <t>*** ДОБАВЛЕННАЯ ЗАДАЧА 9</t>
  </si>
  <si>
    <t>*** ДОБАВЛЕННАЯ ЗАДАЧА 10</t>
  </si>
  <si>
    <t>*** ДОБАВЛЕННАЯ ЗАДАЧА 11</t>
  </si>
  <si>
    <t>*** ДОБАВЛЕННАЯ ЗАДАЧА 12</t>
  </si>
  <si>
    <t>*** ДОБАВЛЕННАЯ ЗАДАЧА 13</t>
  </si>
  <si>
    <t>*** ДОБАВЛЕННАЯ ЗАДАЧА 14</t>
  </si>
  <si>
    <t>*** ДОБАВЛЕННАЯ ЗАДАЧА 15</t>
  </si>
  <si>
    <t>*** ДОБАВЛЕННАЯ ЗАДАЧА 16</t>
  </si>
  <si>
    <t>*** ДОБАВЛЕННАЯ ЗАДАЧА 17</t>
  </si>
  <si>
    <t>*** ДОБАВЛЕННАЯ ЗАДАЧА 18</t>
  </si>
  <si>
    <t>*** ДОБАВЛЕННАЯ ЗАДАЧА 19</t>
  </si>
  <si>
    <t>*** ДОБАВЛЕННАЯ ЗАДАЧА 20</t>
  </si>
  <si>
    <t>*** ДОБАВЛЕННАЯ ЗАДАЧА 21</t>
  </si>
  <si>
    <t>*** ДОБАВЛЕННАЯ ЗАДАЧА 22</t>
  </si>
  <si>
    <t>*** ДОБАВЛЕННАЯ ЗАДАЧА 23</t>
  </si>
  <si>
    <t>*** ДОБАВЛЕННАЯ ЗАДАЧА 24</t>
  </si>
  <si>
    <t>*** ДОБАВЛЕННАЯ ЗАДАЧА 25</t>
  </si>
  <si>
    <t>*** ДОБАВЛЕННАЯ ЗАДАЧА 26</t>
  </si>
  <si>
    <t>*** ДОБАВЛЕННАЯ ЗАДАЧА 27</t>
  </si>
  <si>
    <t>*** ДОБАВЛЕННАЯ ЗАДАЧА 28</t>
  </si>
  <si>
    <t>*** ДОБАВЛЕННАЯ ЗАДАЧА 29</t>
  </si>
  <si>
    <t>*** ДОБАВЛЕННАЯ ЗАДАЧА 30</t>
  </si>
  <si>
    <t>*** ДОБАВЛЕННАЯ ЗАДАЧА 31</t>
  </si>
  <si>
    <t>*** ДОБАВЛЕННАЯ ЗАДАЧА 32</t>
  </si>
  <si>
    <t>*** ДОБАВЛЕННАЯ ЗАДАЧА 33</t>
  </si>
  <si>
    <t>*** ДОБАВЛЕННАЯ ЗАДАЧА 34</t>
  </si>
  <si>
    <t>*** ДОБАВЛЕННАЯ ЗАДАЧА 35</t>
  </si>
  <si>
    <t>Задача из беклога 1</t>
  </si>
  <si>
    <t>Задача из беклога 7</t>
  </si>
  <si>
    <t>Задача из беклога 8</t>
  </si>
  <si>
    <t>Задача из беклога 9</t>
  </si>
  <si>
    <t>Задача из беклога 10</t>
  </si>
  <si>
    <t>Задача из беклога 11</t>
  </si>
  <si>
    <t>Задача из беклога 12</t>
  </si>
  <si>
    <t>Задача из беклога 13</t>
  </si>
  <si>
    <t>Задача из беклога 14</t>
  </si>
  <si>
    <t>Задача из беклога 15</t>
  </si>
  <si>
    <t>Задача из беклога 16</t>
  </si>
  <si>
    <t>Задача из беклога 17</t>
  </si>
  <si>
    <t>Задача из беклога 18</t>
  </si>
  <si>
    <t>Задача из беклога 19</t>
  </si>
  <si>
    <t>Задача из беклога 20</t>
  </si>
  <si>
    <t>Задача из беклога 21</t>
  </si>
  <si>
    <t>Задача из беклога 22</t>
  </si>
  <si>
    <t>Задача из беклога 23</t>
  </si>
  <si>
    <t>Задача из беклога 24</t>
  </si>
  <si>
    <t>Задача из беклога 25</t>
  </si>
  <si>
    <t>Задача из беклога 26</t>
  </si>
  <si>
    <t>Задача из беклога 27</t>
  </si>
  <si>
    <t>Задача из беклога 28</t>
  </si>
  <si>
    <t>Задача из беклога 29</t>
  </si>
  <si>
    <t>Задача из беклога 30</t>
  </si>
  <si>
    <t>Задача из беклога 31</t>
  </si>
  <si>
    <t>Задача из беклога 32</t>
  </si>
  <si>
    <t>Задача из беклога 33</t>
  </si>
  <si>
    <t>Задача из беклога 34</t>
  </si>
  <si>
    <t>Задача из беклога 35</t>
  </si>
  <si>
    <t>Задача из беклога 36</t>
  </si>
  <si>
    <t>Задача из беклога 37</t>
  </si>
  <si>
    <t>Задача из беклога 38</t>
  </si>
  <si>
    <t>Задача из беклога 39</t>
  </si>
  <si>
    <t>Задача из беклога 40</t>
  </si>
  <si>
    <t>Задача из беклога 41</t>
  </si>
  <si>
    <t>Задача из беклога 42</t>
  </si>
  <si>
    <t>Задача из беклога 43</t>
  </si>
  <si>
    <t>Задача из беклога 44</t>
  </si>
  <si>
    <t>Задача из беклога 45</t>
  </si>
  <si>
    <t>Задача из беклога 46</t>
  </si>
  <si>
    <t>Задача из беклога 47</t>
  </si>
  <si>
    <t>Задача из беклога 48</t>
  </si>
  <si>
    <t>Задача из беклога 49</t>
  </si>
  <si>
    <t>Задача из беклога 50</t>
  </si>
  <si>
    <t>Задача из беклога 51</t>
  </si>
  <si>
    <t>Задача из беклога 52</t>
  </si>
  <si>
    <t>Задача из беклога 53</t>
  </si>
  <si>
    <t>Задача из беклога 54</t>
  </si>
  <si>
    <t>Задача из беклога 55</t>
  </si>
  <si>
    <t>Задача из беклога 56</t>
  </si>
  <si>
    <t>Задача из беклога 57</t>
  </si>
  <si>
    <t>Задача из беклога 58</t>
  </si>
  <si>
    <t>Задача из беклога 59</t>
  </si>
  <si>
    <t>Задача из беклога 60</t>
  </si>
  <si>
    <t>Задача из беклога 61</t>
  </si>
  <si>
    <t>Задача из беклога 62</t>
  </si>
  <si>
    <t>Задача из беклога 63</t>
  </si>
  <si>
    <t>Задача из беклога 64</t>
  </si>
  <si>
    <t>Задача из беклога 65</t>
  </si>
  <si>
    <t>Задача из беклога 66</t>
  </si>
  <si>
    <t>Задача из беклога 67</t>
  </si>
  <si>
    <t>Задача из беклога 68</t>
  </si>
  <si>
    <t>Задача из беклога 69</t>
  </si>
  <si>
    <t>Задача из беклога 70</t>
  </si>
  <si>
    <t>*** ДОБАВЛЕННАЯ ЗАДАЧА 36</t>
  </si>
  <si>
    <t>*** ДОБАВЛЕННАЯ ЗАДАЧА 37</t>
  </si>
  <si>
    <t>*** ДОБАВЛЕННАЯ ЗАДАЧА 38</t>
  </si>
  <si>
    <t>*** ДОБАВЛЕННАЯ ЗАДАЧА 39</t>
  </si>
  <si>
    <t>*** ДОБАВЛЕННАЯ ЗАДАЧА 40</t>
  </si>
  <si>
    <t>Work Completed</t>
  </si>
  <si>
    <t>Инструкция</t>
  </si>
  <si>
    <t>Оценка, Min</t>
  </si>
  <si>
    <t>Оценка, Max</t>
  </si>
  <si>
    <t>Avg</t>
  </si>
  <si>
    <t>StdDev</t>
  </si>
  <si>
    <t>Magic Number:</t>
  </si>
  <si>
    <t>StdDev^2</t>
  </si>
  <si>
    <t>Out(n), Avg</t>
  </si>
  <si>
    <t>In(n),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</si>
</sst>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rgb="FFB54633"/>
      <name val="Calibri"/>
      <family val="2"/>
      <charset val="204"/>
    </font>
    <font>
      <u/>
      <sz val="11"/>
      <color theme="10"/>
      <name val="Calibri"/>
      <family val="2"/>
    </font>
    <font>
      <b/>
      <sz val="10"/>
      <color rgb="FFB54633"/>
      <name val="Calibri"/>
      <family val="2"/>
      <charset val="204"/>
    </font>
    <font>
      <u/>
      <sz val="14"/>
      <color theme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1" fontId="18" fillId="0" borderId="0" xfId="0" applyNumberFormat="1" applyFont="1"/>
    <xf numFmtId="9" fontId="0" fillId="0" borderId="0" xfId="0" applyNumberFormat="1"/>
    <xf numFmtId="0" fontId="19" fillId="24" borderId="0" xfId="0" applyFont="1" applyFill="1" applyAlignment="1">
      <alignment horizontal="center" wrapText="1"/>
    </xf>
    <xf numFmtId="0" fontId="22" fillId="0" borderId="0" xfId="42" applyFont="1" applyAlignment="1">
      <alignment horizontal="center"/>
    </xf>
    <xf numFmtId="0" fontId="21" fillId="25" borderId="10" xfId="0" applyFont="1" applyFill="1" applyBorder="1" applyAlignment="1">
      <alignment horizontal="center" wrapText="1"/>
    </xf>
    <xf numFmtId="1" fontId="21" fillId="25" borderId="10" xfId="0" applyNumberFormat="1" applyFont="1" applyFill="1" applyBorder="1" applyAlignment="1">
      <alignment horizontal="center" wrapText="1"/>
    </xf>
    <xf numFmtId="0" fontId="0" fillId="25" borderId="10" xfId="0" applyFill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5" borderId="10" xfId="0" applyFill="1" applyBorder="1" applyAlignment="1">
      <alignment horizontal="center"/>
    </xf>
    <xf numFmtId="1" fontId="0" fillId="25" borderId="10" xfId="0" applyNumberFormat="1" applyFill="1" applyBorder="1" applyAlignment="1">
      <alignment horizont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mruColors>
      <color rgb="FFD68236"/>
      <color rgb="FFF6E1DE"/>
      <color rgb="FFB54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>
                <a:solidFill>
                  <a:schemeClr val="tx1"/>
                </a:solidFill>
              </a:rPr>
              <a:t>Расширенная диаграмма выгорания работ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Calcs!$J$14</c:f>
              <c:strCache>
                <c:ptCount val="1"/>
                <c:pt idx="0">
                  <c:v>Prob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Calcs!$B$15:$B$35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Calcs!$J$15:$J$35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1.1201769511970383E-9</c:v>
                </c:pt>
                <c:pt idx="7">
                  <c:v>1.0018465664840548E-5</c:v>
                </c:pt>
                <c:pt idx="8">
                  <c:v>1.353656095113287E-3</c:v>
                </c:pt>
                <c:pt idx="9">
                  <c:v>2.195030402478193E-2</c:v>
                </c:pt>
                <c:pt idx="10">
                  <c:v>0.10149160383105049</c:v>
                </c:pt>
                <c:pt idx="11">
                  <c:v>0.20851044412445041</c:v>
                </c:pt>
                <c:pt idx="12">
                  <c:v>0.2471435127512509</c:v>
                </c:pt>
                <c:pt idx="13">
                  <c:v>0.19906651946153109</c:v>
                </c:pt>
                <c:pt idx="14">
                  <c:v>0.12121422831532924</c:v>
                </c:pt>
                <c:pt idx="15">
                  <c:v>5.9939622136236603E-2</c:v>
                </c:pt>
                <c:pt idx="16">
                  <c:v>2.5293060087920538E-2</c:v>
                </c:pt>
                <c:pt idx="17">
                  <c:v>9.4344118517697417E-3</c:v>
                </c:pt>
                <c:pt idx="18">
                  <c:v>3.1914994033674926E-3</c:v>
                </c:pt>
                <c:pt idx="19">
                  <c:v>9.9799653035015368E-4</c:v>
                </c:pt>
                <c:pt idx="20">
                  <c:v>2.9268592927012005E-4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730032"/>
        <c:axId val="282729640"/>
      </c:barChart>
      <c:lineChart>
        <c:grouping val="standard"/>
        <c:varyColors val="0"/>
        <c:ser>
          <c:idx val="0"/>
          <c:order val="0"/>
          <c:tx>
            <c:strRef>
              <c:f>Calcs!$E$14</c:f>
              <c:strCache>
                <c:ptCount val="1"/>
                <c:pt idx="0">
                  <c:v>Work Completed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Calcs!$B$15:$B$35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Calcs!$E$15:$E$35</c:f>
              <c:numCache>
                <c:formatCode>General</c:formatCode>
                <c:ptCount val="21"/>
                <c:pt idx="0">
                  <c:v>105</c:v>
                </c:pt>
                <c:pt idx="1">
                  <c:v>90</c:v>
                </c:pt>
                <c:pt idx="2">
                  <c:v>78</c:v>
                </c:pt>
                <c:pt idx="3">
                  <c:v>60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Calcs!$F$14</c:f>
              <c:strCache>
                <c:ptCount val="1"/>
                <c:pt idx="0">
                  <c:v>Work added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Calcs!$B$15:$B$35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Calcs!$F$15:$F$35</c:f>
              <c:numCache>
                <c:formatCode>General</c:formatCode>
                <c:ptCount val="21"/>
                <c:pt idx="0">
                  <c:v>0</c:v>
                </c:pt>
                <c:pt idx="1">
                  <c:v>-6</c:v>
                </c:pt>
                <c:pt idx="2">
                  <c:v>-10.5</c:v>
                </c:pt>
                <c:pt idx="3">
                  <c:v>-18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accent1"/>
              </a:solidFill>
              <a:ln w="19050">
                <a:solidFill>
                  <a:schemeClr val="tx1">
                    <a:lumMod val="65000"/>
                    <a:lumOff val="35000"/>
                  </a:schemeClr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downBars>
        </c:upDownBars>
        <c:marker val="1"/>
        <c:smooth val="0"/>
        <c:axId val="282728464"/>
        <c:axId val="282726112"/>
      </c:lineChart>
      <c:lineChart>
        <c:grouping val="standard"/>
        <c:varyColors val="0"/>
        <c:ser>
          <c:idx val="2"/>
          <c:order val="2"/>
          <c:tx>
            <c:strRef>
              <c:f>Calcs!$I$14</c:f>
              <c:strCache>
                <c:ptCount val="1"/>
                <c:pt idx="0">
                  <c:v>Cumul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Calcs!$B$15:$B$35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Calcs!$I$15:$I$35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1.1201769511970383E-9</c:v>
                </c:pt>
                <c:pt idx="7">
                  <c:v>1.0019585841791745E-5</c:v>
                </c:pt>
                <c:pt idx="8">
                  <c:v>1.3636756809550787E-3</c:v>
                </c:pt>
                <c:pt idx="9">
                  <c:v>2.3313979705737009E-2</c:v>
                </c:pt>
                <c:pt idx="10">
                  <c:v>0.1248055835367875</c:v>
                </c:pt>
                <c:pt idx="11">
                  <c:v>0.33331602766123791</c:v>
                </c:pt>
                <c:pt idx="12">
                  <c:v>0.58045954041248882</c:v>
                </c:pt>
                <c:pt idx="13">
                  <c:v>0.77952605987401991</c:v>
                </c:pt>
                <c:pt idx="14">
                  <c:v>0.90074028818934915</c:v>
                </c:pt>
                <c:pt idx="15">
                  <c:v>0.96067991032558575</c:v>
                </c:pt>
                <c:pt idx="16">
                  <c:v>0.98597297041350629</c:v>
                </c:pt>
                <c:pt idx="17">
                  <c:v>0.99540738226527603</c:v>
                </c:pt>
                <c:pt idx="18">
                  <c:v>0.99859888166864352</c:v>
                </c:pt>
                <c:pt idx="19">
                  <c:v>0.99959687819899368</c:v>
                </c:pt>
                <c:pt idx="20">
                  <c:v>0.9998895641282638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30032"/>
        <c:axId val="282729640"/>
      </c:lineChart>
      <c:catAx>
        <c:axId val="282728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800" b="1">
                    <a:solidFill>
                      <a:schemeClr val="tx1"/>
                    </a:solidFill>
                  </a:rPr>
                  <a:t>Номер итерации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2726112"/>
        <c:crossesAt val="0"/>
        <c:auto val="1"/>
        <c:lblAlgn val="ctr"/>
        <c:lblOffset val="100"/>
        <c:noMultiLvlLbl val="0"/>
      </c:catAx>
      <c:valAx>
        <c:axId val="28272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800" b="1">
                    <a:solidFill>
                      <a:schemeClr val="tx1"/>
                    </a:solidFill>
                  </a:rPr>
                  <a:t>Объем работы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2728464"/>
        <c:crosses val="autoZero"/>
        <c:crossBetween val="between"/>
      </c:valAx>
      <c:valAx>
        <c:axId val="282729640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800" b="1">
                    <a:solidFill>
                      <a:schemeClr val="tx1"/>
                    </a:solidFill>
                  </a:rPr>
                  <a:t>Вероятность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2730032"/>
        <c:crosses val="max"/>
        <c:crossBetween val="between"/>
      </c:valAx>
      <c:catAx>
        <c:axId val="28273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729640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74707</xdr:colOff>
      <xdr:row>0</xdr:row>
      <xdr:rowOff>43276</xdr:rowOff>
    </xdr:from>
    <xdr:to>
      <xdr:col>13</xdr:col>
      <xdr:colOff>89648</xdr:colOff>
      <xdr:row>22</xdr:row>
      <xdr:rowOff>74705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nogosdelal.ru/slidecasts/project-estim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12"/>
  <sheetViews>
    <sheetView zoomScale="115" zoomScaleNormal="115" workbookViewId="0">
      <selection activeCell="C3" sqref="C3:C112"/>
    </sheetView>
  </sheetViews>
  <sheetFormatPr defaultRowHeight="14.4" x14ac:dyDescent="0.3"/>
  <cols>
    <col min="1" max="1" width="41.109375" customWidth="1"/>
    <col min="2" max="3" width="9.6640625" style="10" customWidth="1"/>
    <col min="4" max="6" width="11.77734375" style="10" hidden="1" customWidth="1"/>
    <col min="7" max="8" width="16" style="11" customWidth="1"/>
    <col min="9" max="9" width="37.109375" customWidth="1"/>
    <col min="10" max="10" width="10.21875" customWidth="1"/>
    <col min="11" max="11" width="14.5546875" customWidth="1"/>
    <col min="12" max="12" width="14" customWidth="1"/>
  </cols>
  <sheetData>
    <row r="1" spans="1:9" ht="18" x14ac:dyDescent="0.35">
      <c r="A1" s="6" t="s">
        <v>129</v>
      </c>
    </row>
    <row r="2" spans="1:9" s="2" customFormat="1" ht="27.6" x14ac:dyDescent="0.3">
      <c r="A2" s="7" t="s">
        <v>13</v>
      </c>
      <c r="B2" s="7" t="s">
        <v>130</v>
      </c>
      <c r="C2" s="7" t="s">
        <v>131</v>
      </c>
      <c r="D2" s="7" t="s">
        <v>132</v>
      </c>
      <c r="E2" s="7" t="s">
        <v>133</v>
      </c>
      <c r="F2" s="7" t="s">
        <v>135</v>
      </c>
      <c r="G2" s="8" t="s">
        <v>15</v>
      </c>
      <c r="H2" s="8" t="s">
        <v>16</v>
      </c>
      <c r="I2" s="7" t="s">
        <v>14</v>
      </c>
    </row>
    <row r="3" spans="1:9" x14ac:dyDescent="0.3">
      <c r="A3" s="9" t="s">
        <v>58</v>
      </c>
      <c r="B3" s="12">
        <v>1</v>
      </c>
      <c r="C3" s="12">
        <v>2</v>
      </c>
      <c r="D3" s="12">
        <f>AVERAGE(B3:C3)</f>
        <v>1.5</v>
      </c>
      <c r="E3" s="12">
        <f>MagicNumber*(D3-B3)</f>
        <v>0.5</v>
      </c>
      <c r="F3" s="12">
        <f>E3*E3</f>
        <v>0.25</v>
      </c>
      <c r="G3" s="13">
        <v>0</v>
      </c>
      <c r="H3" s="13">
        <v>1</v>
      </c>
      <c r="I3" s="9"/>
    </row>
    <row r="4" spans="1:9" x14ac:dyDescent="0.3">
      <c r="A4" s="9" t="s">
        <v>18</v>
      </c>
      <c r="B4" s="12">
        <v>1</v>
      </c>
      <c r="C4" s="12">
        <v>2</v>
      </c>
      <c r="D4" s="12">
        <f t="shared" ref="D4:D67" si="0">AVERAGE(B4:C4)</f>
        <v>1.5</v>
      </c>
      <c r="E4" s="12">
        <f>MagicNumber*(D4-B4)</f>
        <v>0.5</v>
      </c>
      <c r="F4" s="12">
        <f t="shared" ref="F4:F67" si="1">E4*E4</f>
        <v>0.25</v>
      </c>
      <c r="G4" s="13">
        <v>0</v>
      </c>
      <c r="H4" s="13">
        <v>1</v>
      </c>
      <c r="I4" s="9"/>
    </row>
    <row r="5" spans="1:9" x14ac:dyDescent="0.3">
      <c r="A5" s="9" t="s">
        <v>19</v>
      </c>
      <c r="B5" s="12">
        <v>1</v>
      </c>
      <c r="C5" s="12">
        <v>2</v>
      </c>
      <c r="D5" s="12">
        <f t="shared" si="0"/>
        <v>1.5</v>
      </c>
      <c r="E5" s="12">
        <f>MagicNumber*(D5-B5)</f>
        <v>0.5</v>
      </c>
      <c r="F5" s="12">
        <f t="shared" si="1"/>
        <v>0.25</v>
      </c>
      <c r="G5" s="13">
        <v>0</v>
      </c>
      <c r="H5" s="13">
        <v>1</v>
      </c>
      <c r="I5" s="9"/>
    </row>
    <row r="6" spans="1:9" x14ac:dyDescent="0.3">
      <c r="A6" s="9" t="s">
        <v>20</v>
      </c>
      <c r="B6" s="12">
        <v>1</v>
      </c>
      <c r="C6" s="12">
        <v>2</v>
      </c>
      <c r="D6" s="12">
        <f t="shared" si="0"/>
        <v>1.5</v>
      </c>
      <c r="E6" s="12">
        <f>MagicNumber*(D6-B6)</f>
        <v>0.5</v>
      </c>
      <c r="F6" s="12">
        <f t="shared" si="1"/>
        <v>0.25</v>
      </c>
      <c r="G6" s="13">
        <v>0</v>
      </c>
      <c r="H6" s="13">
        <v>1</v>
      </c>
      <c r="I6" s="9"/>
    </row>
    <row r="7" spans="1:9" x14ac:dyDescent="0.3">
      <c r="A7" s="9" t="s">
        <v>21</v>
      </c>
      <c r="B7" s="12">
        <v>1</v>
      </c>
      <c r="C7" s="12">
        <v>2</v>
      </c>
      <c r="D7" s="12">
        <f t="shared" si="0"/>
        <v>1.5</v>
      </c>
      <c r="E7" s="12">
        <f>MagicNumber*(D7-B7)</f>
        <v>0.5</v>
      </c>
      <c r="F7" s="12">
        <f t="shared" si="1"/>
        <v>0.25</v>
      </c>
      <c r="G7" s="13">
        <v>0</v>
      </c>
      <c r="H7" s="13">
        <v>1</v>
      </c>
      <c r="I7" s="9"/>
    </row>
    <row r="8" spans="1:9" x14ac:dyDescent="0.3">
      <c r="A8" s="9" t="s">
        <v>22</v>
      </c>
      <c r="B8" s="12">
        <v>1</v>
      </c>
      <c r="C8" s="12">
        <v>2</v>
      </c>
      <c r="D8" s="12">
        <f t="shared" si="0"/>
        <v>1.5</v>
      </c>
      <c r="E8" s="12">
        <f>MagicNumber*(D8-B8)</f>
        <v>0.5</v>
      </c>
      <c r="F8" s="12">
        <f t="shared" si="1"/>
        <v>0.25</v>
      </c>
      <c r="G8" s="13">
        <v>0</v>
      </c>
      <c r="H8" s="13">
        <v>1</v>
      </c>
      <c r="I8" s="9"/>
    </row>
    <row r="9" spans="1:9" x14ac:dyDescent="0.3">
      <c r="A9" s="9" t="s">
        <v>59</v>
      </c>
      <c r="B9" s="12">
        <v>1</v>
      </c>
      <c r="C9" s="12">
        <v>2</v>
      </c>
      <c r="D9" s="12">
        <f t="shared" si="0"/>
        <v>1.5</v>
      </c>
      <c r="E9" s="12">
        <f>MagicNumber*(D9-B9)</f>
        <v>0.5</v>
      </c>
      <c r="F9" s="12">
        <f t="shared" si="1"/>
        <v>0.25</v>
      </c>
      <c r="G9" s="13">
        <v>0</v>
      </c>
      <c r="H9" s="13">
        <v>1</v>
      </c>
      <c r="I9" s="9"/>
    </row>
    <row r="10" spans="1:9" x14ac:dyDescent="0.3">
      <c r="A10" s="9" t="s">
        <v>60</v>
      </c>
      <c r="B10" s="12">
        <v>1</v>
      </c>
      <c r="C10" s="12">
        <v>2</v>
      </c>
      <c r="D10" s="12">
        <f t="shared" si="0"/>
        <v>1.5</v>
      </c>
      <c r="E10" s="12">
        <f>MagicNumber*(D10-B10)</f>
        <v>0.5</v>
      </c>
      <c r="F10" s="12">
        <f t="shared" si="1"/>
        <v>0.25</v>
      </c>
      <c r="G10" s="13">
        <v>0</v>
      </c>
      <c r="H10" s="13">
        <v>1</v>
      </c>
      <c r="I10" s="9"/>
    </row>
    <row r="11" spans="1:9" x14ac:dyDescent="0.3">
      <c r="A11" s="9" t="s">
        <v>61</v>
      </c>
      <c r="B11" s="12">
        <v>1</v>
      </c>
      <c r="C11" s="12">
        <v>2</v>
      </c>
      <c r="D11" s="12">
        <f t="shared" si="0"/>
        <v>1.5</v>
      </c>
      <c r="E11" s="12">
        <f>MagicNumber*(D11-B11)</f>
        <v>0.5</v>
      </c>
      <c r="F11" s="12">
        <f t="shared" si="1"/>
        <v>0.25</v>
      </c>
      <c r="G11" s="13">
        <v>0</v>
      </c>
      <c r="H11" s="13">
        <v>1</v>
      </c>
      <c r="I11" s="9"/>
    </row>
    <row r="12" spans="1:9" x14ac:dyDescent="0.3">
      <c r="A12" s="9" t="s">
        <v>62</v>
      </c>
      <c r="B12" s="12">
        <v>1</v>
      </c>
      <c r="C12" s="12">
        <v>2</v>
      </c>
      <c r="D12" s="12">
        <f t="shared" si="0"/>
        <v>1.5</v>
      </c>
      <c r="E12" s="12">
        <f>MagicNumber*(D12-B12)</f>
        <v>0.5</v>
      </c>
      <c r="F12" s="12">
        <f t="shared" si="1"/>
        <v>0.25</v>
      </c>
      <c r="G12" s="13">
        <v>0</v>
      </c>
      <c r="H12" s="13">
        <v>1</v>
      </c>
      <c r="I12" s="9"/>
    </row>
    <row r="13" spans="1:9" x14ac:dyDescent="0.3">
      <c r="A13" s="9" t="s">
        <v>63</v>
      </c>
      <c r="B13" s="12">
        <v>1</v>
      </c>
      <c r="C13" s="12">
        <v>2</v>
      </c>
      <c r="D13" s="12">
        <f t="shared" si="0"/>
        <v>1.5</v>
      </c>
      <c r="E13" s="12">
        <f>MagicNumber*(D13-B13)</f>
        <v>0.5</v>
      </c>
      <c r="F13" s="12">
        <f t="shared" si="1"/>
        <v>0.25</v>
      </c>
      <c r="G13" s="13">
        <v>0</v>
      </c>
      <c r="H13" s="13">
        <v>2</v>
      </c>
      <c r="I13" s="9"/>
    </row>
    <row r="14" spans="1:9" x14ac:dyDescent="0.3">
      <c r="A14" s="9" t="s">
        <v>64</v>
      </c>
      <c r="B14" s="12">
        <v>1</v>
      </c>
      <c r="C14" s="12">
        <v>2</v>
      </c>
      <c r="D14" s="12">
        <f t="shared" si="0"/>
        <v>1.5</v>
      </c>
      <c r="E14" s="12">
        <f>MagicNumber*(D14-B14)</f>
        <v>0.5</v>
      </c>
      <c r="F14" s="12">
        <f t="shared" si="1"/>
        <v>0.25</v>
      </c>
      <c r="G14" s="13">
        <v>0</v>
      </c>
      <c r="H14" s="13">
        <v>2</v>
      </c>
      <c r="I14" s="9"/>
    </row>
    <row r="15" spans="1:9" x14ac:dyDescent="0.3">
      <c r="A15" s="9" t="s">
        <v>65</v>
      </c>
      <c r="B15" s="12">
        <v>1</v>
      </c>
      <c r="C15" s="12">
        <v>2</v>
      </c>
      <c r="D15" s="12">
        <f t="shared" si="0"/>
        <v>1.5</v>
      </c>
      <c r="E15" s="12">
        <f>MagicNumber*(D15-B15)</f>
        <v>0.5</v>
      </c>
      <c r="F15" s="12">
        <f t="shared" si="1"/>
        <v>0.25</v>
      </c>
      <c r="G15" s="13">
        <v>0</v>
      </c>
      <c r="H15" s="13">
        <v>2</v>
      </c>
      <c r="I15" s="9"/>
    </row>
    <row r="16" spans="1:9" x14ac:dyDescent="0.3">
      <c r="A16" s="9" t="s">
        <v>66</v>
      </c>
      <c r="B16" s="12">
        <v>1</v>
      </c>
      <c r="C16" s="12">
        <v>2</v>
      </c>
      <c r="D16" s="12">
        <f t="shared" si="0"/>
        <v>1.5</v>
      </c>
      <c r="E16" s="12">
        <f>MagicNumber*(D16-B16)</f>
        <v>0.5</v>
      </c>
      <c r="F16" s="12">
        <f t="shared" si="1"/>
        <v>0.25</v>
      </c>
      <c r="G16" s="13">
        <v>0</v>
      </c>
      <c r="H16" s="13">
        <v>2</v>
      </c>
      <c r="I16" s="9"/>
    </row>
    <row r="17" spans="1:9" x14ac:dyDescent="0.3">
      <c r="A17" s="9" t="s">
        <v>67</v>
      </c>
      <c r="B17" s="12">
        <v>1</v>
      </c>
      <c r="C17" s="12">
        <v>2</v>
      </c>
      <c r="D17" s="12">
        <f t="shared" si="0"/>
        <v>1.5</v>
      </c>
      <c r="E17" s="12">
        <f>MagicNumber*(D17-B17)</f>
        <v>0.5</v>
      </c>
      <c r="F17" s="12">
        <f t="shared" si="1"/>
        <v>0.25</v>
      </c>
      <c r="G17" s="13">
        <v>0</v>
      </c>
      <c r="H17" s="13">
        <v>2</v>
      </c>
      <c r="I17" s="9"/>
    </row>
    <row r="18" spans="1:9" x14ac:dyDescent="0.3">
      <c r="A18" s="9" t="s">
        <v>68</v>
      </c>
      <c r="B18" s="12">
        <v>1</v>
      </c>
      <c r="C18" s="12">
        <v>2</v>
      </c>
      <c r="D18" s="12">
        <f t="shared" si="0"/>
        <v>1.5</v>
      </c>
      <c r="E18" s="12">
        <f>MagicNumber*(D18-B18)</f>
        <v>0.5</v>
      </c>
      <c r="F18" s="12">
        <f t="shared" si="1"/>
        <v>0.25</v>
      </c>
      <c r="G18" s="13">
        <v>0</v>
      </c>
      <c r="H18" s="13">
        <v>2</v>
      </c>
      <c r="I18" s="9"/>
    </row>
    <row r="19" spans="1:9" x14ac:dyDescent="0.3">
      <c r="A19" s="9" t="s">
        <v>69</v>
      </c>
      <c r="B19" s="12">
        <v>1</v>
      </c>
      <c r="C19" s="12">
        <v>2</v>
      </c>
      <c r="D19" s="12">
        <f t="shared" si="0"/>
        <v>1.5</v>
      </c>
      <c r="E19" s="12">
        <f>MagicNumber*(D19-B19)</f>
        <v>0.5</v>
      </c>
      <c r="F19" s="12">
        <f t="shared" si="1"/>
        <v>0.25</v>
      </c>
      <c r="G19" s="13">
        <v>0</v>
      </c>
      <c r="H19" s="13">
        <v>2</v>
      </c>
      <c r="I19" s="9"/>
    </row>
    <row r="20" spans="1:9" x14ac:dyDescent="0.3">
      <c r="A20" s="9" t="s">
        <v>70</v>
      </c>
      <c r="B20" s="12">
        <v>1</v>
      </c>
      <c r="C20" s="12">
        <v>2</v>
      </c>
      <c r="D20" s="12">
        <f t="shared" si="0"/>
        <v>1.5</v>
      </c>
      <c r="E20" s="12">
        <f>MagicNumber*(D20-B20)</f>
        <v>0.5</v>
      </c>
      <c r="F20" s="12">
        <f t="shared" si="1"/>
        <v>0.25</v>
      </c>
      <c r="G20" s="13">
        <v>0</v>
      </c>
      <c r="H20" s="13">
        <v>2</v>
      </c>
      <c r="I20" s="9"/>
    </row>
    <row r="21" spans="1:9" x14ac:dyDescent="0.3">
      <c r="A21" s="9" t="s">
        <v>71</v>
      </c>
      <c r="B21" s="12">
        <v>1</v>
      </c>
      <c r="C21" s="12">
        <v>2</v>
      </c>
      <c r="D21" s="12">
        <f t="shared" si="0"/>
        <v>1.5</v>
      </c>
      <c r="E21" s="12">
        <f>MagicNumber*(D21-B21)</f>
        <v>0.5</v>
      </c>
      <c r="F21" s="12">
        <f t="shared" si="1"/>
        <v>0.25</v>
      </c>
      <c r="G21" s="13">
        <v>0</v>
      </c>
      <c r="H21" s="13">
        <v>3</v>
      </c>
      <c r="I21" s="9"/>
    </row>
    <row r="22" spans="1:9" x14ac:dyDescent="0.3">
      <c r="A22" s="9" t="s">
        <v>72</v>
      </c>
      <c r="B22" s="12">
        <v>1</v>
      </c>
      <c r="C22" s="12">
        <v>2</v>
      </c>
      <c r="D22" s="12">
        <f t="shared" si="0"/>
        <v>1.5</v>
      </c>
      <c r="E22" s="12">
        <f>MagicNumber*(D22-B22)</f>
        <v>0.5</v>
      </c>
      <c r="F22" s="12">
        <f t="shared" si="1"/>
        <v>0.25</v>
      </c>
      <c r="G22" s="13">
        <v>0</v>
      </c>
      <c r="H22" s="13">
        <v>3</v>
      </c>
      <c r="I22" s="9"/>
    </row>
    <row r="23" spans="1:9" x14ac:dyDescent="0.3">
      <c r="A23" s="9" t="s">
        <v>73</v>
      </c>
      <c r="B23" s="12">
        <v>1</v>
      </c>
      <c r="C23" s="12">
        <v>2</v>
      </c>
      <c r="D23" s="12">
        <f t="shared" si="0"/>
        <v>1.5</v>
      </c>
      <c r="E23" s="12">
        <f>MagicNumber*(D23-B23)</f>
        <v>0.5</v>
      </c>
      <c r="F23" s="12">
        <f t="shared" si="1"/>
        <v>0.25</v>
      </c>
      <c r="G23" s="13">
        <v>0</v>
      </c>
      <c r="H23" s="13">
        <v>3</v>
      </c>
      <c r="I23" s="9"/>
    </row>
    <row r="24" spans="1:9" x14ac:dyDescent="0.3">
      <c r="A24" s="9" t="s">
        <v>74</v>
      </c>
      <c r="B24" s="12">
        <v>1</v>
      </c>
      <c r="C24" s="12">
        <v>2</v>
      </c>
      <c r="D24" s="12">
        <f t="shared" si="0"/>
        <v>1.5</v>
      </c>
      <c r="E24" s="12">
        <f>MagicNumber*(D24-B24)</f>
        <v>0.5</v>
      </c>
      <c r="F24" s="12">
        <f t="shared" si="1"/>
        <v>0.25</v>
      </c>
      <c r="G24" s="13">
        <v>0</v>
      </c>
      <c r="H24" s="13">
        <v>3</v>
      </c>
      <c r="I24" s="9"/>
    </row>
    <row r="25" spans="1:9" x14ac:dyDescent="0.3">
      <c r="A25" s="9" t="s">
        <v>75</v>
      </c>
      <c r="B25" s="12">
        <v>1</v>
      </c>
      <c r="C25" s="12">
        <v>2</v>
      </c>
      <c r="D25" s="12">
        <f t="shared" si="0"/>
        <v>1.5</v>
      </c>
      <c r="E25" s="12">
        <f>MagicNumber*(D25-B25)</f>
        <v>0.5</v>
      </c>
      <c r="F25" s="12">
        <f t="shared" si="1"/>
        <v>0.25</v>
      </c>
      <c r="G25" s="13">
        <v>0</v>
      </c>
      <c r="H25" s="13">
        <v>3</v>
      </c>
      <c r="I25" s="9"/>
    </row>
    <row r="26" spans="1:9" x14ac:dyDescent="0.3">
      <c r="A26" s="9" t="s">
        <v>76</v>
      </c>
      <c r="B26" s="12">
        <v>1</v>
      </c>
      <c r="C26" s="12">
        <v>2</v>
      </c>
      <c r="D26" s="12">
        <f t="shared" si="0"/>
        <v>1.5</v>
      </c>
      <c r="E26" s="12">
        <f>MagicNumber*(D26-B26)</f>
        <v>0.5</v>
      </c>
      <c r="F26" s="12">
        <f t="shared" si="1"/>
        <v>0.25</v>
      </c>
      <c r="G26" s="13">
        <v>0</v>
      </c>
      <c r="H26" s="13">
        <v>3</v>
      </c>
      <c r="I26" s="9"/>
    </row>
    <row r="27" spans="1:9" x14ac:dyDescent="0.3">
      <c r="A27" s="9" t="s">
        <v>77</v>
      </c>
      <c r="B27" s="12">
        <v>1</v>
      </c>
      <c r="C27" s="12">
        <v>2</v>
      </c>
      <c r="D27" s="12">
        <f t="shared" si="0"/>
        <v>1.5</v>
      </c>
      <c r="E27" s="12">
        <f>MagicNumber*(D27-B27)</f>
        <v>0.5</v>
      </c>
      <c r="F27" s="12">
        <f t="shared" si="1"/>
        <v>0.25</v>
      </c>
      <c r="G27" s="13">
        <v>0</v>
      </c>
      <c r="H27" s="13">
        <v>3</v>
      </c>
      <c r="I27" s="9"/>
    </row>
    <row r="28" spans="1:9" x14ac:dyDescent="0.3">
      <c r="A28" s="9" t="s">
        <v>78</v>
      </c>
      <c r="B28" s="12">
        <v>1</v>
      </c>
      <c r="C28" s="12">
        <v>2</v>
      </c>
      <c r="D28" s="12">
        <f t="shared" si="0"/>
        <v>1.5</v>
      </c>
      <c r="E28" s="12">
        <f>MagicNumber*(D28-B28)</f>
        <v>0.5</v>
      </c>
      <c r="F28" s="12">
        <f t="shared" si="1"/>
        <v>0.25</v>
      </c>
      <c r="G28" s="13">
        <v>0</v>
      </c>
      <c r="H28" s="13">
        <v>3</v>
      </c>
      <c r="I28" s="9"/>
    </row>
    <row r="29" spans="1:9" x14ac:dyDescent="0.3">
      <c r="A29" s="9" t="s">
        <v>79</v>
      </c>
      <c r="B29" s="12">
        <v>1</v>
      </c>
      <c r="C29" s="12">
        <v>2</v>
      </c>
      <c r="D29" s="12">
        <f t="shared" si="0"/>
        <v>1.5</v>
      </c>
      <c r="E29" s="12">
        <f>MagicNumber*(D29-B29)</f>
        <v>0.5</v>
      </c>
      <c r="F29" s="12">
        <f t="shared" si="1"/>
        <v>0.25</v>
      </c>
      <c r="G29" s="13">
        <v>0</v>
      </c>
      <c r="H29" s="13">
        <v>3</v>
      </c>
      <c r="I29" s="9"/>
    </row>
    <row r="30" spans="1:9" x14ac:dyDescent="0.3">
      <c r="A30" s="9" t="s">
        <v>80</v>
      </c>
      <c r="B30" s="12">
        <v>1</v>
      </c>
      <c r="C30" s="12">
        <v>2</v>
      </c>
      <c r="D30" s="12">
        <f t="shared" si="0"/>
        <v>1.5</v>
      </c>
      <c r="E30" s="12">
        <f>MagicNumber*(D30-B30)</f>
        <v>0.5</v>
      </c>
      <c r="F30" s="12">
        <f t="shared" si="1"/>
        <v>0.25</v>
      </c>
      <c r="G30" s="13">
        <v>0</v>
      </c>
      <c r="H30" s="13">
        <v>3</v>
      </c>
      <c r="I30" s="9"/>
    </row>
    <row r="31" spans="1:9" x14ac:dyDescent="0.3">
      <c r="A31" s="9" t="s">
        <v>81</v>
      </c>
      <c r="B31" s="12">
        <v>1</v>
      </c>
      <c r="C31" s="12">
        <v>2</v>
      </c>
      <c r="D31" s="12">
        <f t="shared" si="0"/>
        <v>1.5</v>
      </c>
      <c r="E31" s="12">
        <f>MagicNumber*(D31-B31)</f>
        <v>0.5</v>
      </c>
      <c r="F31" s="12">
        <f t="shared" si="1"/>
        <v>0.25</v>
      </c>
      <c r="G31" s="13">
        <v>0</v>
      </c>
      <c r="H31" s="13">
        <v>3</v>
      </c>
      <c r="I31" s="9"/>
    </row>
    <row r="32" spans="1:9" x14ac:dyDescent="0.3">
      <c r="A32" s="9" t="s">
        <v>82</v>
      </c>
      <c r="B32" s="12">
        <v>1</v>
      </c>
      <c r="C32" s="12">
        <v>2</v>
      </c>
      <c r="D32" s="12">
        <f t="shared" si="0"/>
        <v>1.5</v>
      </c>
      <c r="E32" s="12">
        <f>MagicNumber*(D32-B32)</f>
        <v>0.5</v>
      </c>
      <c r="F32" s="12">
        <f t="shared" si="1"/>
        <v>0.25</v>
      </c>
      <c r="G32" s="13">
        <v>0</v>
      </c>
      <c r="H32" s="13">
        <v>3</v>
      </c>
      <c r="I32" s="9"/>
    </row>
    <row r="33" spans="1:9" x14ac:dyDescent="0.3">
      <c r="A33" s="9" t="s">
        <v>83</v>
      </c>
      <c r="B33" s="12">
        <v>1</v>
      </c>
      <c r="C33" s="12">
        <v>2</v>
      </c>
      <c r="D33" s="12">
        <f t="shared" si="0"/>
        <v>1.5</v>
      </c>
      <c r="E33" s="12">
        <f>MagicNumber*(D33-B33)</f>
        <v>0.5</v>
      </c>
      <c r="F33" s="12">
        <f t="shared" si="1"/>
        <v>0.25</v>
      </c>
      <c r="G33" s="13">
        <v>0</v>
      </c>
      <c r="H33" s="13"/>
      <c r="I33" s="9"/>
    </row>
    <row r="34" spans="1:9" x14ac:dyDescent="0.3">
      <c r="A34" s="9" t="s">
        <v>84</v>
      </c>
      <c r="B34" s="12">
        <v>1</v>
      </c>
      <c r="C34" s="12">
        <v>2</v>
      </c>
      <c r="D34" s="12">
        <f t="shared" si="0"/>
        <v>1.5</v>
      </c>
      <c r="E34" s="12">
        <f>MagicNumber*(D34-B34)</f>
        <v>0.5</v>
      </c>
      <c r="F34" s="12">
        <f t="shared" si="1"/>
        <v>0.25</v>
      </c>
      <c r="G34" s="13">
        <v>0</v>
      </c>
      <c r="H34" s="13"/>
      <c r="I34" s="9"/>
    </row>
    <row r="35" spans="1:9" x14ac:dyDescent="0.3">
      <c r="A35" s="9" t="s">
        <v>85</v>
      </c>
      <c r="B35" s="12">
        <v>1</v>
      </c>
      <c r="C35" s="12">
        <v>2</v>
      </c>
      <c r="D35" s="12">
        <f t="shared" si="0"/>
        <v>1.5</v>
      </c>
      <c r="E35" s="12">
        <f>MagicNumber*(D35-B35)</f>
        <v>0.5</v>
      </c>
      <c r="F35" s="12">
        <f t="shared" si="1"/>
        <v>0.25</v>
      </c>
      <c r="G35" s="13">
        <v>0</v>
      </c>
      <c r="H35" s="13"/>
      <c r="I35" s="9"/>
    </row>
    <row r="36" spans="1:9" x14ac:dyDescent="0.3">
      <c r="A36" s="9" t="s">
        <v>86</v>
      </c>
      <c r="B36" s="12">
        <v>1</v>
      </c>
      <c r="C36" s="12">
        <v>2</v>
      </c>
      <c r="D36" s="12">
        <f t="shared" si="0"/>
        <v>1.5</v>
      </c>
      <c r="E36" s="12">
        <f>MagicNumber*(D36-B36)</f>
        <v>0.5</v>
      </c>
      <c r="F36" s="12">
        <f t="shared" si="1"/>
        <v>0.25</v>
      </c>
      <c r="G36" s="13">
        <v>0</v>
      </c>
      <c r="H36" s="13"/>
      <c r="I36" s="9"/>
    </row>
    <row r="37" spans="1:9" x14ac:dyDescent="0.3">
      <c r="A37" s="9" t="s">
        <v>87</v>
      </c>
      <c r="B37" s="12">
        <v>1</v>
      </c>
      <c r="C37" s="12">
        <v>2</v>
      </c>
      <c r="D37" s="12">
        <f t="shared" si="0"/>
        <v>1.5</v>
      </c>
      <c r="E37" s="12">
        <f>MagicNumber*(D37-B37)</f>
        <v>0.5</v>
      </c>
      <c r="F37" s="12">
        <f t="shared" si="1"/>
        <v>0.25</v>
      </c>
      <c r="G37" s="13">
        <v>0</v>
      </c>
      <c r="H37" s="13"/>
      <c r="I37" s="9"/>
    </row>
    <row r="38" spans="1:9" x14ac:dyDescent="0.3">
      <c r="A38" s="9" t="s">
        <v>88</v>
      </c>
      <c r="B38" s="12">
        <v>1</v>
      </c>
      <c r="C38" s="12">
        <v>2</v>
      </c>
      <c r="D38" s="12">
        <f t="shared" si="0"/>
        <v>1.5</v>
      </c>
      <c r="E38" s="12">
        <f>MagicNumber*(D38-B38)</f>
        <v>0.5</v>
      </c>
      <c r="F38" s="12">
        <f t="shared" si="1"/>
        <v>0.25</v>
      </c>
      <c r="G38" s="13">
        <v>0</v>
      </c>
      <c r="H38" s="13"/>
      <c r="I38" s="9"/>
    </row>
    <row r="39" spans="1:9" x14ac:dyDescent="0.3">
      <c r="A39" s="9" t="s">
        <v>89</v>
      </c>
      <c r="B39" s="12">
        <v>1</v>
      </c>
      <c r="C39" s="12">
        <v>2</v>
      </c>
      <c r="D39" s="12">
        <f t="shared" si="0"/>
        <v>1.5</v>
      </c>
      <c r="E39" s="12">
        <f>MagicNumber*(D39-B39)</f>
        <v>0.5</v>
      </c>
      <c r="F39" s="12">
        <f t="shared" si="1"/>
        <v>0.25</v>
      </c>
      <c r="G39" s="13">
        <v>0</v>
      </c>
      <c r="H39" s="13"/>
      <c r="I39" s="9"/>
    </row>
    <row r="40" spans="1:9" x14ac:dyDescent="0.3">
      <c r="A40" s="9" t="s">
        <v>90</v>
      </c>
      <c r="B40" s="12">
        <v>1</v>
      </c>
      <c r="C40" s="12">
        <v>2</v>
      </c>
      <c r="D40" s="12">
        <f t="shared" si="0"/>
        <v>1.5</v>
      </c>
      <c r="E40" s="12">
        <f>MagicNumber*(D40-B40)</f>
        <v>0.5</v>
      </c>
      <c r="F40" s="12">
        <f t="shared" si="1"/>
        <v>0.25</v>
      </c>
      <c r="G40" s="13">
        <v>0</v>
      </c>
      <c r="H40" s="13"/>
      <c r="I40" s="9"/>
    </row>
    <row r="41" spans="1:9" x14ac:dyDescent="0.3">
      <c r="A41" s="9" t="s">
        <v>91</v>
      </c>
      <c r="B41" s="12">
        <v>1</v>
      </c>
      <c r="C41" s="12">
        <v>2</v>
      </c>
      <c r="D41" s="12">
        <f t="shared" si="0"/>
        <v>1.5</v>
      </c>
      <c r="E41" s="12">
        <f>MagicNumber*(D41-B41)</f>
        <v>0.5</v>
      </c>
      <c r="F41" s="12">
        <f t="shared" si="1"/>
        <v>0.25</v>
      </c>
      <c r="G41" s="13">
        <v>0</v>
      </c>
      <c r="H41" s="13"/>
      <c r="I41" s="9"/>
    </row>
    <row r="42" spans="1:9" x14ac:dyDescent="0.3">
      <c r="A42" s="9" t="s">
        <v>92</v>
      </c>
      <c r="B42" s="12">
        <v>1</v>
      </c>
      <c r="C42" s="12">
        <v>2</v>
      </c>
      <c r="D42" s="12">
        <f t="shared" si="0"/>
        <v>1.5</v>
      </c>
      <c r="E42" s="12">
        <f>MagicNumber*(D42-B42)</f>
        <v>0.5</v>
      </c>
      <c r="F42" s="12">
        <f t="shared" si="1"/>
        <v>0.25</v>
      </c>
      <c r="G42" s="13">
        <v>0</v>
      </c>
      <c r="H42" s="13"/>
      <c r="I42" s="9"/>
    </row>
    <row r="43" spans="1:9" x14ac:dyDescent="0.3">
      <c r="A43" s="9" t="s">
        <v>93</v>
      </c>
      <c r="B43" s="12">
        <v>1</v>
      </c>
      <c r="C43" s="12">
        <v>2</v>
      </c>
      <c r="D43" s="12">
        <f t="shared" si="0"/>
        <v>1.5</v>
      </c>
      <c r="E43" s="12">
        <f>MagicNumber*(D43-B43)</f>
        <v>0.5</v>
      </c>
      <c r="F43" s="12">
        <f t="shared" si="1"/>
        <v>0.25</v>
      </c>
      <c r="G43" s="13">
        <v>0</v>
      </c>
      <c r="H43" s="13"/>
      <c r="I43" s="9"/>
    </row>
    <row r="44" spans="1:9" x14ac:dyDescent="0.3">
      <c r="A44" s="9" t="s">
        <v>94</v>
      </c>
      <c r="B44" s="12">
        <v>1</v>
      </c>
      <c r="C44" s="12">
        <v>2</v>
      </c>
      <c r="D44" s="12">
        <f t="shared" si="0"/>
        <v>1.5</v>
      </c>
      <c r="E44" s="12">
        <f>MagicNumber*(D44-B44)</f>
        <v>0.5</v>
      </c>
      <c r="F44" s="12">
        <f t="shared" si="1"/>
        <v>0.25</v>
      </c>
      <c r="G44" s="13">
        <v>0</v>
      </c>
      <c r="H44" s="13"/>
      <c r="I44" s="9"/>
    </row>
    <row r="45" spans="1:9" x14ac:dyDescent="0.3">
      <c r="A45" s="9" t="s">
        <v>95</v>
      </c>
      <c r="B45" s="12">
        <v>1</v>
      </c>
      <c r="C45" s="12">
        <v>2</v>
      </c>
      <c r="D45" s="12">
        <f t="shared" si="0"/>
        <v>1.5</v>
      </c>
      <c r="E45" s="12">
        <f>MagicNumber*(D45-B45)</f>
        <v>0.5</v>
      </c>
      <c r="F45" s="12">
        <f t="shared" si="1"/>
        <v>0.25</v>
      </c>
      <c r="G45" s="13">
        <v>0</v>
      </c>
      <c r="H45" s="13"/>
      <c r="I45" s="9"/>
    </row>
    <row r="46" spans="1:9" x14ac:dyDescent="0.3">
      <c r="A46" s="9" t="s">
        <v>96</v>
      </c>
      <c r="B46" s="12">
        <v>1</v>
      </c>
      <c r="C46" s="12">
        <v>2</v>
      </c>
      <c r="D46" s="12">
        <f t="shared" si="0"/>
        <v>1.5</v>
      </c>
      <c r="E46" s="12">
        <f>MagicNumber*(D46-B46)</f>
        <v>0.5</v>
      </c>
      <c r="F46" s="12">
        <f t="shared" si="1"/>
        <v>0.25</v>
      </c>
      <c r="G46" s="13">
        <v>0</v>
      </c>
      <c r="H46" s="13"/>
      <c r="I46" s="9"/>
    </row>
    <row r="47" spans="1:9" x14ac:dyDescent="0.3">
      <c r="A47" s="9" t="s">
        <v>97</v>
      </c>
      <c r="B47" s="12">
        <v>1</v>
      </c>
      <c r="C47" s="12">
        <v>2</v>
      </c>
      <c r="D47" s="12">
        <f t="shared" si="0"/>
        <v>1.5</v>
      </c>
      <c r="E47" s="12">
        <f>MagicNumber*(D47-B47)</f>
        <v>0.5</v>
      </c>
      <c r="F47" s="12">
        <f t="shared" si="1"/>
        <v>0.25</v>
      </c>
      <c r="G47" s="13">
        <v>0</v>
      </c>
      <c r="H47" s="13"/>
      <c r="I47" s="9"/>
    </row>
    <row r="48" spans="1:9" x14ac:dyDescent="0.3">
      <c r="A48" s="9" t="s">
        <v>98</v>
      </c>
      <c r="B48" s="12">
        <v>1</v>
      </c>
      <c r="C48" s="12">
        <v>2</v>
      </c>
      <c r="D48" s="12">
        <f t="shared" si="0"/>
        <v>1.5</v>
      </c>
      <c r="E48" s="12">
        <f>MagicNumber*(D48-B48)</f>
        <v>0.5</v>
      </c>
      <c r="F48" s="12">
        <f t="shared" si="1"/>
        <v>0.25</v>
      </c>
      <c r="G48" s="13">
        <v>0</v>
      </c>
      <c r="H48" s="13"/>
      <c r="I48" s="9"/>
    </row>
    <row r="49" spans="1:9" x14ac:dyDescent="0.3">
      <c r="A49" s="9" t="s">
        <v>99</v>
      </c>
      <c r="B49" s="12">
        <v>1</v>
      </c>
      <c r="C49" s="12">
        <v>2</v>
      </c>
      <c r="D49" s="12">
        <f t="shared" si="0"/>
        <v>1.5</v>
      </c>
      <c r="E49" s="12">
        <f>MagicNumber*(D49-B49)</f>
        <v>0.5</v>
      </c>
      <c r="F49" s="12">
        <f t="shared" si="1"/>
        <v>0.25</v>
      </c>
      <c r="G49" s="13">
        <v>0</v>
      </c>
      <c r="H49" s="13"/>
      <c r="I49" s="9"/>
    </row>
    <row r="50" spans="1:9" x14ac:dyDescent="0.3">
      <c r="A50" s="9" t="s">
        <v>100</v>
      </c>
      <c r="B50" s="12">
        <v>1</v>
      </c>
      <c r="C50" s="12">
        <v>2</v>
      </c>
      <c r="D50" s="12">
        <f t="shared" si="0"/>
        <v>1.5</v>
      </c>
      <c r="E50" s="12">
        <f>MagicNumber*(D50-B50)</f>
        <v>0.5</v>
      </c>
      <c r="F50" s="12">
        <f t="shared" si="1"/>
        <v>0.25</v>
      </c>
      <c r="G50" s="13">
        <v>0</v>
      </c>
      <c r="H50" s="13"/>
      <c r="I50" s="9"/>
    </row>
    <row r="51" spans="1:9" x14ac:dyDescent="0.3">
      <c r="A51" s="9" t="s">
        <v>101</v>
      </c>
      <c r="B51" s="12">
        <v>1</v>
      </c>
      <c r="C51" s="12">
        <v>2</v>
      </c>
      <c r="D51" s="12">
        <f t="shared" si="0"/>
        <v>1.5</v>
      </c>
      <c r="E51" s="12">
        <f>MagicNumber*(D51-B51)</f>
        <v>0.5</v>
      </c>
      <c r="F51" s="12">
        <f t="shared" si="1"/>
        <v>0.25</v>
      </c>
      <c r="G51" s="13">
        <v>0</v>
      </c>
      <c r="H51" s="13"/>
      <c r="I51" s="9"/>
    </row>
    <row r="52" spans="1:9" x14ac:dyDescent="0.3">
      <c r="A52" s="9" t="s">
        <v>102</v>
      </c>
      <c r="B52" s="12">
        <v>1</v>
      </c>
      <c r="C52" s="12">
        <v>2</v>
      </c>
      <c r="D52" s="12">
        <f t="shared" si="0"/>
        <v>1.5</v>
      </c>
      <c r="E52" s="12">
        <f>MagicNumber*(D52-B52)</f>
        <v>0.5</v>
      </c>
      <c r="F52" s="12">
        <f t="shared" si="1"/>
        <v>0.25</v>
      </c>
      <c r="G52" s="13">
        <v>0</v>
      </c>
      <c r="H52" s="13"/>
      <c r="I52" s="9"/>
    </row>
    <row r="53" spans="1:9" x14ac:dyDescent="0.3">
      <c r="A53" s="9" t="s">
        <v>103</v>
      </c>
      <c r="B53" s="12">
        <v>1</v>
      </c>
      <c r="C53" s="12">
        <v>2</v>
      </c>
      <c r="D53" s="12">
        <f t="shared" si="0"/>
        <v>1.5</v>
      </c>
      <c r="E53" s="12">
        <f>MagicNumber*(D53-B53)</f>
        <v>0.5</v>
      </c>
      <c r="F53" s="12">
        <f t="shared" si="1"/>
        <v>0.25</v>
      </c>
      <c r="G53" s="13">
        <v>0</v>
      </c>
      <c r="H53" s="13"/>
      <c r="I53" s="9"/>
    </row>
    <row r="54" spans="1:9" x14ac:dyDescent="0.3">
      <c r="A54" s="9" t="s">
        <v>104</v>
      </c>
      <c r="B54" s="12">
        <v>1</v>
      </c>
      <c r="C54" s="12">
        <v>2</v>
      </c>
      <c r="D54" s="12">
        <f t="shared" si="0"/>
        <v>1.5</v>
      </c>
      <c r="E54" s="12">
        <f>MagicNumber*(D54-B54)</f>
        <v>0.5</v>
      </c>
      <c r="F54" s="12">
        <f t="shared" si="1"/>
        <v>0.25</v>
      </c>
      <c r="G54" s="13">
        <v>0</v>
      </c>
      <c r="H54" s="13"/>
      <c r="I54" s="9"/>
    </row>
    <row r="55" spans="1:9" x14ac:dyDescent="0.3">
      <c r="A55" s="9" t="s">
        <v>105</v>
      </c>
      <c r="B55" s="12">
        <v>1</v>
      </c>
      <c r="C55" s="12">
        <v>2</v>
      </c>
      <c r="D55" s="12">
        <f t="shared" si="0"/>
        <v>1.5</v>
      </c>
      <c r="E55" s="12">
        <f>MagicNumber*(D55-B55)</f>
        <v>0.5</v>
      </c>
      <c r="F55" s="12">
        <f t="shared" si="1"/>
        <v>0.25</v>
      </c>
      <c r="G55" s="13">
        <v>0</v>
      </c>
      <c r="H55" s="13"/>
      <c r="I55" s="9"/>
    </row>
    <row r="56" spans="1:9" x14ac:dyDescent="0.3">
      <c r="A56" s="9" t="s">
        <v>106</v>
      </c>
      <c r="B56" s="12">
        <v>1</v>
      </c>
      <c r="C56" s="12">
        <v>2</v>
      </c>
      <c r="D56" s="12">
        <f t="shared" si="0"/>
        <v>1.5</v>
      </c>
      <c r="E56" s="12">
        <f>MagicNumber*(D56-B56)</f>
        <v>0.5</v>
      </c>
      <c r="F56" s="12">
        <f t="shared" si="1"/>
        <v>0.25</v>
      </c>
      <c r="G56" s="13">
        <v>0</v>
      </c>
      <c r="H56" s="13"/>
      <c r="I56" s="9"/>
    </row>
    <row r="57" spans="1:9" x14ac:dyDescent="0.3">
      <c r="A57" s="9" t="s">
        <v>107</v>
      </c>
      <c r="B57" s="12">
        <v>1</v>
      </c>
      <c r="C57" s="12">
        <v>2</v>
      </c>
      <c r="D57" s="12">
        <f t="shared" si="0"/>
        <v>1.5</v>
      </c>
      <c r="E57" s="12">
        <f>MagicNumber*(D57-B57)</f>
        <v>0.5</v>
      </c>
      <c r="F57" s="12">
        <f t="shared" si="1"/>
        <v>0.25</v>
      </c>
      <c r="G57" s="13">
        <v>0</v>
      </c>
      <c r="H57" s="13"/>
      <c r="I57" s="9"/>
    </row>
    <row r="58" spans="1:9" x14ac:dyDescent="0.3">
      <c r="A58" s="9" t="s">
        <v>108</v>
      </c>
      <c r="B58" s="12">
        <v>1</v>
      </c>
      <c r="C58" s="12">
        <v>2</v>
      </c>
      <c r="D58" s="12">
        <f t="shared" si="0"/>
        <v>1.5</v>
      </c>
      <c r="E58" s="12">
        <f>MagicNumber*(D58-B58)</f>
        <v>0.5</v>
      </c>
      <c r="F58" s="12">
        <f t="shared" si="1"/>
        <v>0.25</v>
      </c>
      <c r="G58" s="13">
        <v>0</v>
      </c>
      <c r="H58" s="13"/>
      <c r="I58" s="9"/>
    </row>
    <row r="59" spans="1:9" x14ac:dyDescent="0.3">
      <c r="A59" s="9" t="s">
        <v>109</v>
      </c>
      <c r="B59" s="12">
        <v>1</v>
      </c>
      <c r="C59" s="12">
        <v>2</v>
      </c>
      <c r="D59" s="12">
        <f t="shared" si="0"/>
        <v>1.5</v>
      </c>
      <c r="E59" s="12">
        <f>MagicNumber*(D59-B59)</f>
        <v>0.5</v>
      </c>
      <c r="F59" s="12">
        <f t="shared" si="1"/>
        <v>0.25</v>
      </c>
      <c r="G59" s="13">
        <v>0</v>
      </c>
      <c r="H59" s="13"/>
      <c r="I59" s="9"/>
    </row>
    <row r="60" spans="1:9" x14ac:dyDescent="0.3">
      <c r="A60" s="9" t="s">
        <v>110</v>
      </c>
      <c r="B60" s="12">
        <v>1</v>
      </c>
      <c r="C60" s="12">
        <v>2</v>
      </c>
      <c r="D60" s="12">
        <f t="shared" si="0"/>
        <v>1.5</v>
      </c>
      <c r="E60" s="12">
        <f>MagicNumber*(D60-B60)</f>
        <v>0.5</v>
      </c>
      <c r="F60" s="12">
        <f t="shared" si="1"/>
        <v>0.25</v>
      </c>
      <c r="G60" s="13">
        <v>0</v>
      </c>
      <c r="H60" s="13"/>
      <c r="I60" s="9"/>
    </row>
    <row r="61" spans="1:9" x14ac:dyDescent="0.3">
      <c r="A61" s="9" t="s">
        <v>111</v>
      </c>
      <c r="B61" s="12">
        <v>1</v>
      </c>
      <c r="C61" s="12">
        <v>2</v>
      </c>
      <c r="D61" s="12">
        <f t="shared" si="0"/>
        <v>1.5</v>
      </c>
      <c r="E61" s="12">
        <f>MagicNumber*(D61-B61)</f>
        <v>0.5</v>
      </c>
      <c r="F61" s="12">
        <f t="shared" si="1"/>
        <v>0.25</v>
      </c>
      <c r="G61" s="13">
        <v>0</v>
      </c>
      <c r="H61" s="13"/>
      <c r="I61" s="9"/>
    </row>
    <row r="62" spans="1:9" x14ac:dyDescent="0.3">
      <c r="A62" s="9" t="s">
        <v>112</v>
      </c>
      <c r="B62" s="12">
        <v>1</v>
      </c>
      <c r="C62" s="12">
        <v>2</v>
      </c>
      <c r="D62" s="12">
        <f t="shared" si="0"/>
        <v>1.5</v>
      </c>
      <c r="E62" s="12">
        <f>MagicNumber*(D62-B62)</f>
        <v>0.5</v>
      </c>
      <c r="F62" s="12">
        <f t="shared" si="1"/>
        <v>0.25</v>
      </c>
      <c r="G62" s="13">
        <v>0</v>
      </c>
      <c r="H62" s="13"/>
      <c r="I62" s="9"/>
    </row>
    <row r="63" spans="1:9" x14ac:dyDescent="0.3">
      <c r="A63" s="9" t="s">
        <v>113</v>
      </c>
      <c r="B63" s="12">
        <v>1</v>
      </c>
      <c r="C63" s="12">
        <v>2</v>
      </c>
      <c r="D63" s="12">
        <f t="shared" si="0"/>
        <v>1.5</v>
      </c>
      <c r="E63" s="12">
        <f>MagicNumber*(D63-B63)</f>
        <v>0.5</v>
      </c>
      <c r="F63" s="12">
        <f t="shared" si="1"/>
        <v>0.25</v>
      </c>
      <c r="G63" s="13">
        <v>0</v>
      </c>
      <c r="H63" s="13"/>
      <c r="I63" s="9"/>
    </row>
    <row r="64" spans="1:9" x14ac:dyDescent="0.3">
      <c r="A64" s="9" t="s">
        <v>114</v>
      </c>
      <c r="B64" s="12">
        <v>1</v>
      </c>
      <c r="C64" s="12">
        <v>2</v>
      </c>
      <c r="D64" s="12">
        <f t="shared" si="0"/>
        <v>1.5</v>
      </c>
      <c r="E64" s="12">
        <f>MagicNumber*(D64-B64)</f>
        <v>0.5</v>
      </c>
      <c r="F64" s="12">
        <f t="shared" si="1"/>
        <v>0.25</v>
      </c>
      <c r="G64" s="13">
        <v>0</v>
      </c>
      <c r="H64" s="13"/>
      <c r="I64" s="9"/>
    </row>
    <row r="65" spans="1:9" x14ac:dyDescent="0.3">
      <c r="A65" s="9" t="s">
        <v>115</v>
      </c>
      <c r="B65" s="12">
        <v>1</v>
      </c>
      <c r="C65" s="12">
        <v>2</v>
      </c>
      <c r="D65" s="12">
        <f t="shared" si="0"/>
        <v>1.5</v>
      </c>
      <c r="E65" s="12">
        <f>MagicNumber*(D65-B65)</f>
        <v>0.5</v>
      </c>
      <c r="F65" s="12">
        <f t="shared" si="1"/>
        <v>0.25</v>
      </c>
      <c r="G65" s="13">
        <v>0</v>
      </c>
      <c r="H65" s="13"/>
      <c r="I65" s="9"/>
    </row>
    <row r="66" spans="1:9" x14ac:dyDescent="0.3">
      <c r="A66" s="9" t="s">
        <v>116</v>
      </c>
      <c r="B66" s="12">
        <v>1</v>
      </c>
      <c r="C66" s="12">
        <v>2</v>
      </c>
      <c r="D66" s="12">
        <f t="shared" si="0"/>
        <v>1.5</v>
      </c>
      <c r="E66" s="12">
        <f>MagicNumber*(D66-B66)</f>
        <v>0.5</v>
      </c>
      <c r="F66" s="12">
        <f t="shared" si="1"/>
        <v>0.25</v>
      </c>
      <c r="G66" s="13">
        <v>0</v>
      </c>
      <c r="H66" s="13"/>
      <c r="I66" s="9"/>
    </row>
    <row r="67" spans="1:9" x14ac:dyDescent="0.3">
      <c r="A67" s="9" t="s">
        <v>117</v>
      </c>
      <c r="B67" s="12">
        <v>1</v>
      </c>
      <c r="C67" s="12">
        <v>2</v>
      </c>
      <c r="D67" s="12">
        <f t="shared" si="0"/>
        <v>1.5</v>
      </c>
      <c r="E67" s="12">
        <f>MagicNumber*(D67-B67)</f>
        <v>0.5</v>
      </c>
      <c r="F67" s="12">
        <f t="shared" si="1"/>
        <v>0.25</v>
      </c>
      <c r="G67" s="13">
        <v>0</v>
      </c>
      <c r="H67" s="13"/>
      <c r="I67" s="9"/>
    </row>
    <row r="68" spans="1:9" x14ac:dyDescent="0.3">
      <c r="A68" s="9" t="s">
        <v>118</v>
      </c>
      <c r="B68" s="12">
        <v>1</v>
      </c>
      <c r="C68" s="12">
        <v>2</v>
      </c>
      <c r="D68" s="12">
        <f t="shared" ref="D68:D112" si="2">AVERAGE(B68:C68)</f>
        <v>1.5</v>
      </c>
      <c r="E68" s="12">
        <f>MagicNumber*(D68-B68)</f>
        <v>0.5</v>
      </c>
      <c r="F68" s="12">
        <f t="shared" ref="F68:F112" si="3">E68*E68</f>
        <v>0.25</v>
      </c>
      <c r="G68" s="13">
        <v>0</v>
      </c>
      <c r="H68" s="13"/>
      <c r="I68" s="9"/>
    </row>
    <row r="69" spans="1:9" x14ac:dyDescent="0.3">
      <c r="A69" s="9" t="s">
        <v>119</v>
      </c>
      <c r="B69" s="12">
        <v>1</v>
      </c>
      <c r="C69" s="12">
        <v>2</v>
      </c>
      <c r="D69" s="12">
        <f t="shared" si="2"/>
        <v>1.5</v>
      </c>
      <c r="E69" s="12">
        <f>MagicNumber*(D69-B69)</f>
        <v>0.5</v>
      </c>
      <c r="F69" s="12">
        <f t="shared" si="3"/>
        <v>0.25</v>
      </c>
      <c r="G69" s="13">
        <v>0</v>
      </c>
      <c r="H69" s="13"/>
      <c r="I69" s="9"/>
    </row>
    <row r="70" spans="1:9" x14ac:dyDescent="0.3">
      <c r="A70" s="9" t="s">
        <v>120</v>
      </c>
      <c r="B70" s="12">
        <v>1</v>
      </c>
      <c r="C70" s="12">
        <v>2</v>
      </c>
      <c r="D70" s="12">
        <f t="shared" si="2"/>
        <v>1.5</v>
      </c>
      <c r="E70" s="12">
        <f>MagicNumber*(D70-B70)</f>
        <v>0.5</v>
      </c>
      <c r="F70" s="12">
        <f t="shared" si="3"/>
        <v>0.25</v>
      </c>
      <c r="G70" s="13">
        <v>0</v>
      </c>
      <c r="H70" s="13"/>
      <c r="I70" s="9"/>
    </row>
    <row r="71" spans="1:9" x14ac:dyDescent="0.3">
      <c r="A71" s="9" t="s">
        <v>121</v>
      </c>
      <c r="B71" s="12">
        <v>1</v>
      </c>
      <c r="C71" s="12">
        <v>2</v>
      </c>
      <c r="D71" s="12">
        <f t="shared" si="2"/>
        <v>1.5</v>
      </c>
      <c r="E71" s="12">
        <f>MagicNumber*(D71-B71)</f>
        <v>0.5</v>
      </c>
      <c r="F71" s="12">
        <f t="shared" si="3"/>
        <v>0.25</v>
      </c>
      <c r="G71" s="13">
        <v>0</v>
      </c>
      <c r="H71" s="13"/>
      <c r="I71" s="9"/>
    </row>
    <row r="72" spans="1:9" x14ac:dyDescent="0.3">
      <c r="A72" s="9" t="s">
        <v>122</v>
      </c>
      <c r="B72" s="12">
        <v>1</v>
      </c>
      <c r="C72" s="12">
        <v>2</v>
      </c>
      <c r="D72" s="12">
        <f t="shared" si="2"/>
        <v>1.5</v>
      </c>
      <c r="E72" s="12">
        <f>MagicNumber*(D72-B72)</f>
        <v>0.5</v>
      </c>
      <c r="F72" s="12">
        <f t="shared" si="3"/>
        <v>0.25</v>
      </c>
      <c r="G72" s="13">
        <v>0</v>
      </c>
      <c r="H72" s="13"/>
      <c r="I72" s="9"/>
    </row>
    <row r="73" spans="1:9" x14ac:dyDescent="0.3">
      <c r="A73" s="9" t="s">
        <v>23</v>
      </c>
      <c r="B73" s="12">
        <v>1</v>
      </c>
      <c r="C73" s="12">
        <v>2</v>
      </c>
      <c r="D73" s="12">
        <f t="shared" si="2"/>
        <v>1.5</v>
      </c>
      <c r="E73" s="12">
        <f>MagicNumber*(D73-B73)</f>
        <v>0.5</v>
      </c>
      <c r="F73" s="12">
        <f t="shared" si="3"/>
        <v>0.25</v>
      </c>
      <c r="G73" s="13">
        <v>1</v>
      </c>
      <c r="H73" s="13"/>
      <c r="I73" s="9"/>
    </row>
    <row r="74" spans="1:9" x14ac:dyDescent="0.3">
      <c r="A74" s="9" t="s">
        <v>24</v>
      </c>
      <c r="B74" s="12">
        <v>1</v>
      </c>
      <c r="C74" s="12">
        <v>2</v>
      </c>
      <c r="D74" s="12">
        <f t="shared" si="2"/>
        <v>1.5</v>
      </c>
      <c r="E74" s="12">
        <f>MagicNumber*(D74-B74)</f>
        <v>0.5</v>
      </c>
      <c r="F74" s="12">
        <f t="shared" si="3"/>
        <v>0.25</v>
      </c>
      <c r="G74" s="13">
        <v>1</v>
      </c>
      <c r="H74" s="13"/>
      <c r="I74" s="9"/>
    </row>
    <row r="75" spans="1:9" x14ac:dyDescent="0.3">
      <c r="A75" s="9" t="s">
        <v>25</v>
      </c>
      <c r="B75" s="12">
        <v>1</v>
      </c>
      <c r="C75" s="12">
        <v>2</v>
      </c>
      <c r="D75" s="12">
        <f t="shared" si="2"/>
        <v>1.5</v>
      </c>
      <c r="E75" s="12">
        <f>MagicNumber*(D75-B75)</f>
        <v>0.5</v>
      </c>
      <c r="F75" s="12">
        <f t="shared" si="3"/>
        <v>0.25</v>
      </c>
      <c r="G75" s="13">
        <v>1</v>
      </c>
      <c r="H75" s="13"/>
      <c r="I75" s="9"/>
    </row>
    <row r="76" spans="1:9" x14ac:dyDescent="0.3">
      <c r="A76" s="9" t="s">
        <v>26</v>
      </c>
      <c r="B76" s="12">
        <v>1</v>
      </c>
      <c r="C76" s="12">
        <v>2</v>
      </c>
      <c r="D76" s="12">
        <f t="shared" si="2"/>
        <v>1.5</v>
      </c>
      <c r="E76" s="12">
        <f>MagicNumber*(D76-B76)</f>
        <v>0.5</v>
      </c>
      <c r="F76" s="12">
        <f t="shared" si="3"/>
        <v>0.25</v>
      </c>
      <c r="G76" s="13">
        <v>1</v>
      </c>
      <c r="H76" s="13"/>
      <c r="I76" s="9"/>
    </row>
    <row r="77" spans="1:9" x14ac:dyDescent="0.3">
      <c r="A77" s="9" t="s">
        <v>27</v>
      </c>
      <c r="B77" s="12">
        <v>1</v>
      </c>
      <c r="C77" s="12">
        <v>2</v>
      </c>
      <c r="D77" s="12">
        <f t="shared" si="2"/>
        <v>1.5</v>
      </c>
      <c r="E77" s="12">
        <f>MagicNumber*(D77-B77)</f>
        <v>0.5</v>
      </c>
      <c r="F77" s="12">
        <f t="shared" si="3"/>
        <v>0.25</v>
      </c>
      <c r="G77" s="13">
        <v>2</v>
      </c>
      <c r="H77" s="13"/>
      <c r="I77" s="9"/>
    </row>
    <row r="78" spans="1:9" x14ac:dyDescent="0.3">
      <c r="A78" s="9" t="s">
        <v>28</v>
      </c>
      <c r="B78" s="12">
        <v>1</v>
      </c>
      <c r="C78" s="12">
        <v>2</v>
      </c>
      <c r="D78" s="12">
        <f t="shared" si="2"/>
        <v>1.5</v>
      </c>
      <c r="E78" s="12">
        <f>MagicNumber*(D78-B78)</f>
        <v>0.5</v>
      </c>
      <c r="F78" s="12">
        <f t="shared" si="3"/>
        <v>0.25</v>
      </c>
      <c r="G78" s="13">
        <v>2</v>
      </c>
      <c r="H78" s="13"/>
      <c r="I78" s="9"/>
    </row>
    <row r="79" spans="1:9" x14ac:dyDescent="0.3">
      <c r="A79" s="9" t="s">
        <v>29</v>
      </c>
      <c r="B79" s="12">
        <v>1</v>
      </c>
      <c r="C79" s="12">
        <v>2</v>
      </c>
      <c r="D79" s="12">
        <f t="shared" si="2"/>
        <v>1.5</v>
      </c>
      <c r="E79" s="12">
        <f>MagicNumber*(D79-B79)</f>
        <v>0.5</v>
      </c>
      <c r="F79" s="12">
        <f t="shared" si="3"/>
        <v>0.25</v>
      </c>
      <c r="G79" s="13">
        <v>2</v>
      </c>
      <c r="H79" s="13"/>
      <c r="I79" s="9"/>
    </row>
    <row r="80" spans="1:9" x14ac:dyDescent="0.3">
      <c r="A80" s="9" t="s">
        <v>30</v>
      </c>
      <c r="B80" s="12">
        <v>1</v>
      </c>
      <c r="C80" s="12">
        <v>2</v>
      </c>
      <c r="D80" s="12">
        <f t="shared" si="2"/>
        <v>1.5</v>
      </c>
      <c r="E80" s="12">
        <f>MagicNumber*(D80-B80)</f>
        <v>0.5</v>
      </c>
      <c r="F80" s="12">
        <f t="shared" si="3"/>
        <v>0.25</v>
      </c>
      <c r="G80" s="13">
        <v>3</v>
      </c>
      <c r="H80" s="13"/>
      <c r="I80" s="9"/>
    </row>
    <row r="81" spans="1:9" x14ac:dyDescent="0.3">
      <c r="A81" s="9" t="s">
        <v>31</v>
      </c>
      <c r="B81" s="12">
        <v>1</v>
      </c>
      <c r="C81" s="12">
        <v>2</v>
      </c>
      <c r="D81" s="12">
        <f t="shared" si="2"/>
        <v>1.5</v>
      </c>
      <c r="E81" s="12">
        <f>MagicNumber*(D81-B81)</f>
        <v>0.5</v>
      </c>
      <c r="F81" s="12">
        <f t="shared" si="3"/>
        <v>0.25</v>
      </c>
      <c r="G81" s="13">
        <v>3</v>
      </c>
      <c r="H81" s="13"/>
      <c r="I81" s="9"/>
    </row>
    <row r="82" spans="1:9" x14ac:dyDescent="0.3">
      <c r="A82" s="9" t="s">
        <v>32</v>
      </c>
      <c r="B82" s="12">
        <v>1</v>
      </c>
      <c r="C82" s="12">
        <v>2</v>
      </c>
      <c r="D82" s="12">
        <f t="shared" si="2"/>
        <v>1.5</v>
      </c>
      <c r="E82" s="12">
        <f>MagicNumber*(D82-B82)</f>
        <v>0.5</v>
      </c>
      <c r="F82" s="12">
        <f t="shared" si="3"/>
        <v>0.25</v>
      </c>
      <c r="G82" s="13">
        <v>3</v>
      </c>
      <c r="H82" s="13"/>
      <c r="I82" s="9"/>
    </row>
    <row r="83" spans="1:9" x14ac:dyDescent="0.3">
      <c r="A83" s="9" t="s">
        <v>33</v>
      </c>
      <c r="B83" s="12">
        <v>1</v>
      </c>
      <c r="C83" s="12">
        <v>2</v>
      </c>
      <c r="D83" s="12">
        <f t="shared" si="2"/>
        <v>1.5</v>
      </c>
      <c r="E83" s="12">
        <f>MagicNumber*(D83-B83)</f>
        <v>0.5</v>
      </c>
      <c r="F83" s="12">
        <f t="shared" si="3"/>
        <v>0.25</v>
      </c>
      <c r="G83" s="13">
        <v>3</v>
      </c>
      <c r="H83" s="13"/>
      <c r="I83" s="9"/>
    </row>
    <row r="84" spans="1:9" x14ac:dyDescent="0.3">
      <c r="A84" s="9" t="s">
        <v>34</v>
      </c>
      <c r="B84" s="12">
        <v>1</v>
      </c>
      <c r="C84" s="12">
        <v>2</v>
      </c>
      <c r="D84" s="12">
        <f t="shared" si="2"/>
        <v>1.5</v>
      </c>
      <c r="E84" s="12">
        <f>MagicNumber*(D84-B84)</f>
        <v>0.5</v>
      </c>
      <c r="F84" s="12">
        <f t="shared" si="3"/>
        <v>0.25</v>
      </c>
      <c r="G84" s="13">
        <v>3</v>
      </c>
      <c r="H84" s="13"/>
      <c r="I84" s="9"/>
    </row>
    <row r="85" spans="1:9" x14ac:dyDescent="0.3">
      <c r="A85" s="9" t="s">
        <v>35</v>
      </c>
      <c r="B85" s="12">
        <v>1</v>
      </c>
      <c r="C85" s="12">
        <v>2</v>
      </c>
      <c r="D85" s="12">
        <f t="shared" si="2"/>
        <v>1.5</v>
      </c>
      <c r="E85" s="12">
        <f>MagicNumber*(D85-B85)</f>
        <v>0.5</v>
      </c>
      <c r="F85" s="12">
        <f t="shared" si="3"/>
        <v>0.25</v>
      </c>
      <c r="G85" s="13"/>
      <c r="H85" s="13"/>
      <c r="I85" s="9"/>
    </row>
    <row r="86" spans="1:9" x14ac:dyDescent="0.3">
      <c r="A86" s="9" t="s">
        <v>36</v>
      </c>
      <c r="B86" s="12">
        <v>1</v>
      </c>
      <c r="C86" s="12">
        <v>2</v>
      </c>
      <c r="D86" s="12">
        <f t="shared" si="2"/>
        <v>1.5</v>
      </c>
      <c r="E86" s="12">
        <f>MagicNumber*(D86-B86)</f>
        <v>0.5</v>
      </c>
      <c r="F86" s="12">
        <f t="shared" si="3"/>
        <v>0.25</v>
      </c>
      <c r="G86" s="13"/>
      <c r="H86" s="13"/>
      <c r="I86" s="9"/>
    </row>
    <row r="87" spans="1:9" x14ac:dyDescent="0.3">
      <c r="A87" s="9" t="s">
        <v>37</v>
      </c>
      <c r="B87" s="12">
        <v>1</v>
      </c>
      <c r="C87" s="12">
        <v>2</v>
      </c>
      <c r="D87" s="12">
        <f t="shared" si="2"/>
        <v>1.5</v>
      </c>
      <c r="E87" s="12">
        <f>MagicNumber*(D87-B87)</f>
        <v>0.5</v>
      </c>
      <c r="F87" s="12">
        <f t="shared" si="3"/>
        <v>0.25</v>
      </c>
      <c r="G87" s="13"/>
      <c r="H87" s="13"/>
      <c r="I87" s="9"/>
    </row>
    <row r="88" spans="1:9" x14ac:dyDescent="0.3">
      <c r="A88" s="9" t="s">
        <v>38</v>
      </c>
      <c r="B88" s="12">
        <v>1</v>
      </c>
      <c r="C88" s="12">
        <v>2</v>
      </c>
      <c r="D88" s="12">
        <f t="shared" si="2"/>
        <v>1.5</v>
      </c>
      <c r="E88" s="12">
        <f>MagicNumber*(D88-B88)</f>
        <v>0.5</v>
      </c>
      <c r="F88" s="12">
        <f t="shared" si="3"/>
        <v>0.25</v>
      </c>
      <c r="G88" s="13"/>
      <c r="H88" s="13"/>
      <c r="I88" s="9"/>
    </row>
    <row r="89" spans="1:9" x14ac:dyDescent="0.3">
      <c r="A89" s="9" t="s">
        <v>39</v>
      </c>
      <c r="B89" s="12">
        <v>1</v>
      </c>
      <c r="C89" s="12">
        <v>2</v>
      </c>
      <c r="D89" s="12">
        <f t="shared" si="2"/>
        <v>1.5</v>
      </c>
      <c r="E89" s="12">
        <f>MagicNumber*(D89-B89)</f>
        <v>0.5</v>
      </c>
      <c r="F89" s="12">
        <f t="shared" si="3"/>
        <v>0.25</v>
      </c>
      <c r="G89" s="13"/>
      <c r="H89" s="13"/>
      <c r="I89" s="9"/>
    </row>
    <row r="90" spans="1:9" x14ac:dyDescent="0.3">
      <c r="A90" s="9" t="s">
        <v>40</v>
      </c>
      <c r="B90" s="12">
        <v>1</v>
      </c>
      <c r="C90" s="12">
        <v>2</v>
      </c>
      <c r="D90" s="12">
        <f t="shared" si="2"/>
        <v>1.5</v>
      </c>
      <c r="E90" s="12">
        <f>MagicNumber*(D90-B90)</f>
        <v>0.5</v>
      </c>
      <c r="F90" s="12">
        <f t="shared" si="3"/>
        <v>0.25</v>
      </c>
      <c r="G90" s="13"/>
      <c r="H90" s="13"/>
      <c r="I90" s="9"/>
    </row>
    <row r="91" spans="1:9" x14ac:dyDescent="0.3">
      <c r="A91" s="9" t="s">
        <v>41</v>
      </c>
      <c r="B91" s="12">
        <v>1</v>
      </c>
      <c r="C91" s="12">
        <v>2</v>
      </c>
      <c r="D91" s="12">
        <f t="shared" si="2"/>
        <v>1.5</v>
      </c>
      <c r="E91" s="12">
        <f>MagicNumber*(D91-B91)</f>
        <v>0.5</v>
      </c>
      <c r="F91" s="12">
        <f t="shared" si="3"/>
        <v>0.25</v>
      </c>
      <c r="G91" s="13"/>
      <c r="H91" s="13"/>
      <c r="I91" s="9"/>
    </row>
    <row r="92" spans="1:9" x14ac:dyDescent="0.3">
      <c r="A92" s="9" t="s">
        <v>42</v>
      </c>
      <c r="B92" s="12">
        <v>1</v>
      </c>
      <c r="C92" s="12">
        <v>2</v>
      </c>
      <c r="D92" s="12">
        <f t="shared" si="2"/>
        <v>1.5</v>
      </c>
      <c r="E92" s="12">
        <f>MagicNumber*(D92-B92)</f>
        <v>0.5</v>
      </c>
      <c r="F92" s="12">
        <f t="shared" si="3"/>
        <v>0.25</v>
      </c>
      <c r="G92" s="13"/>
      <c r="H92" s="13"/>
      <c r="I92" s="9"/>
    </row>
    <row r="93" spans="1:9" x14ac:dyDescent="0.3">
      <c r="A93" s="9" t="s">
        <v>43</v>
      </c>
      <c r="B93" s="12">
        <v>1</v>
      </c>
      <c r="C93" s="12">
        <v>2</v>
      </c>
      <c r="D93" s="12">
        <f t="shared" si="2"/>
        <v>1.5</v>
      </c>
      <c r="E93" s="12">
        <f>MagicNumber*(D93-B93)</f>
        <v>0.5</v>
      </c>
      <c r="F93" s="12">
        <f t="shared" si="3"/>
        <v>0.25</v>
      </c>
      <c r="G93" s="13"/>
      <c r="H93" s="13"/>
      <c r="I93" s="9"/>
    </row>
    <row r="94" spans="1:9" x14ac:dyDescent="0.3">
      <c r="A94" s="9" t="s">
        <v>44</v>
      </c>
      <c r="B94" s="12">
        <v>1</v>
      </c>
      <c r="C94" s="12">
        <v>2</v>
      </c>
      <c r="D94" s="12">
        <f t="shared" si="2"/>
        <v>1.5</v>
      </c>
      <c r="E94" s="12">
        <f>MagicNumber*(D94-B94)</f>
        <v>0.5</v>
      </c>
      <c r="F94" s="12">
        <f t="shared" si="3"/>
        <v>0.25</v>
      </c>
      <c r="G94" s="13"/>
      <c r="H94" s="13"/>
      <c r="I94" s="9"/>
    </row>
    <row r="95" spans="1:9" x14ac:dyDescent="0.3">
      <c r="A95" s="9" t="s">
        <v>45</v>
      </c>
      <c r="B95" s="12">
        <v>1</v>
      </c>
      <c r="C95" s="12">
        <v>2</v>
      </c>
      <c r="D95" s="12">
        <f t="shared" si="2"/>
        <v>1.5</v>
      </c>
      <c r="E95" s="12">
        <f>MagicNumber*(D95-B95)</f>
        <v>0.5</v>
      </c>
      <c r="F95" s="12">
        <f t="shared" si="3"/>
        <v>0.25</v>
      </c>
      <c r="G95" s="13"/>
      <c r="H95" s="13"/>
      <c r="I95" s="9"/>
    </row>
    <row r="96" spans="1:9" x14ac:dyDescent="0.3">
      <c r="A96" s="9" t="s">
        <v>46</v>
      </c>
      <c r="B96" s="12">
        <v>1</v>
      </c>
      <c r="C96" s="12">
        <v>2</v>
      </c>
      <c r="D96" s="12">
        <f t="shared" si="2"/>
        <v>1.5</v>
      </c>
      <c r="E96" s="12">
        <f>MagicNumber*(D96-B96)</f>
        <v>0.5</v>
      </c>
      <c r="F96" s="12">
        <f t="shared" si="3"/>
        <v>0.25</v>
      </c>
      <c r="G96" s="13"/>
      <c r="H96" s="13"/>
      <c r="I96" s="9"/>
    </row>
    <row r="97" spans="1:9" x14ac:dyDescent="0.3">
      <c r="A97" s="9" t="s">
        <v>47</v>
      </c>
      <c r="B97" s="12">
        <v>1</v>
      </c>
      <c r="C97" s="12">
        <v>2</v>
      </c>
      <c r="D97" s="12">
        <f t="shared" si="2"/>
        <v>1.5</v>
      </c>
      <c r="E97" s="12">
        <f>MagicNumber*(D97-B97)</f>
        <v>0.5</v>
      </c>
      <c r="F97" s="12">
        <f t="shared" si="3"/>
        <v>0.25</v>
      </c>
      <c r="G97" s="13"/>
      <c r="H97" s="13"/>
      <c r="I97" s="9"/>
    </row>
    <row r="98" spans="1:9" x14ac:dyDescent="0.3">
      <c r="A98" s="9" t="s">
        <v>48</v>
      </c>
      <c r="B98" s="12">
        <v>1</v>
      </c>
      <c r="C98" s="12">
        <v>2</v>
      </c>
      <c r="D98" s="12">
        <f t="shared" si="2"/>
        <v>1.5</v>
      </c>
      <c r="E98" s="12">
        <f>MagicNumber*(D98-B98)</f>
        <v>0.5</v>
      </c>
      <c r="F98" s="12">
        <f t="shared" si="3"/>
        <v>0.25</v>
      </c>
      <c r="G98" s="13"/>
      <c r="H98" s="13"/>
      <c r="I98" s="9"/>
    </row>
    <row r="99" spans="1:9" x14ac:dyDescent="0.3">
      <c r="A99" s="9" t="s">
        <v>49</v>
      </c>
      <c r="B99" s="12">
        <v>1</v>
      </c>
      <c r="C99" s="12">
        <v>2</v>
      </c>
      <c r="D99" s="12">
        <f t="shared" si="2"/>
        <v>1.5</v>
      </c>
      <c r="E99" s="12">
        <f>MagicNumber*(D99-B99)</f>
        <v>0.5</v>
      </c>
      <c r="F99" s="12">
        <f t="shared" si="3"/>
        <v>0.25</v>
      </c>
      <c r="G99" s="13"/>
      <c r="H99" s="13"/>
      <c r="I99" s="9"/>
    </row>
    <row r="100" spans="1:9" x14ac:dyDescent="0.3">
      <c r="A100" s="9" t="s">
        <v>50</v>
      </c>
      <c r="B100" s="12">
        <v>1</v>
      </c>
      <c r="C100" s="12">
        <v>2</v>
      </c>
      <c r="D100" s="12">
        <f t="shared" si="2"/>
        <v>1.5</v>
      </c>
      <c r="E100" s="12">
        <f>MagicNumber*(D100-B100)</f>
        <v>0.5</v>
      </c>
      <c r="F100" s="12">
        <f t="shared" si="3"/>
        <v>0.25</v>
      </c>
      <c r="G100" s="13"/>
      <c r="H100" s="13"/>
      <c r="I100" s="9"/>
    </row>
    <row r="101" spans="1:9" x14ac:dyDescent="0.3">
      <c r="A101" s="9" t="s">
        <v>51</v>
      </c>
      <c r="B101" s="12">
        <v>1</v>
      </c>
      <c r="C101" s="12">
        <v>2</v>
      </c>
      <c r="D101" s="12">
        <f t="shared" si="2"/>
        <v>1.5</v>
      </c>
      <c r="E101" s="12">
        <f>MagicNumber*(D101-B101)</f>
        <v>0.5</v>
      </c>
      <c r="F101" s="12">
        <f t="shared" si="3"/>
        <v>0.25</v>
      </c>
      <c r="G101" s="13"/>
      <c r="H101" s="13"/>
      <c r="I101" s="9"/>
    </row>
    <row r="102" spans="1:9" x14ac:dyDescent="0.3">
      <c r="A102" s="9" t="s">
        <v>52</v>
      </c>
      <c r="B102" s="12">
        <v>1</v>
      </c>
      <c r="C102" s="12">
        <v>2</v>
      </c>
      <c r="D102" s="12">
        <f t="shared" si="2"/>
        <v>1.5</v>
      </c>
      <c r="E102" s="12">
        <f>MagicNumber*(D102-B102)</f>
        <v>0.5</v>
      </c>
      <c r="F102" s="12">
        <f t="shared" si="3"/>
        <v>0.25</v>
      </c>
      <c r="G102" s="13"/>
      <c r="H102" s="13"/>
      <c r="I102" s="9"/>
    </row>
    <row r="103" spans="1:9" x14ac:dyDescent="0.3">
      <c r="A103" s="9" t="s">
        <v>53</v>
      </c>
      <c r="B103" s="12">
        <v>1</v>
      </c>
      <c r="C103" s="12">
        <v>2</v>
      </c>
      <c r="D103" s="12">
        <f t="shared" si="2"/>
        <v>1.5</v>
      </c>
      <c r="E103" s="12">
        <f>MagicNumber*(D103-B103)</f>
        <v>0.5</v>
      </c>
      <c r="F103" s="12">
        <f t="shared" si="3"/>
        <v>0.25</v>
      </c>
      <c r="G103" s="13"/>
      <c r="H103" s="13"/>
      <c r="I103" s="9"/>
    </row>
    <row r="104" spans="1:9" x14ac:dyDescent="0.3">
      <c r="A104" s="9" t="s">
        <v>54</v>
      </c>
      <c r="B104" s="12">
        <v>1</v>
      </c>
      <c r="C104" s="12">
        <v>2</v>
      </c>
      <c r="D104" s="12">
        <f t="shared" si="2"/>
        <v>1.5</v>
      </c>
      <c r="E104" s="12">
        <f>MagicNumber*(D104-B104)</f>
        <v>0.5</v>
      </c>
      <c r="F104" s="12">
        <f t="shared" si="3"/>
        <v>0.25</v>
      </c>
      <c r="G104" s="13"/>
      <c r="H104" s="13"/>
      <c r="I104" s="9"/>
    </row>
    <row r="105" spans="1:9" x14ac:dyDescent="0.3">
      <c r="A105" s="9" t="s">
        <v>55</v>
      </c>
      <c r="B105" s="12">
        <v>1</v>
      </c>
      <c r="C105" s="12">
        <v>2</v>
      </c>
      <c r="D105" s="12">
        <f t="shared" si="2"/>
        <v>1.5</v>
      </c>
      <c r="E105" s="12">
        <f>MagicNumber*(D105-B105)</f>
        <v>0.5</v>
      </c>
      <c r="F105" s="12">
        <f t="shared" si="3"/>
        <v>0.25</v>
      </c>
      <c r="G105" s="13"/>
      <c r="H105" s="13"/>
      <c r="I105" s="9"/>
    </row>
    <row r="106" spans="1:9" x14ac:dyDescent="0.3">
      <c r="A106" s="9" t="s">
        <v>56</v>
      </c>
      <c r="B106" s="12">
        <v>1</v>
      </c>
      <c r="C106" s="12">
        <v>2</v>
      </c>
      <c r="D106" s="12">
        <f t="shared" si="2"/>
        <v>1.5</v>
      </c>
      <c r="E106" s="12">
        <f>MagicNumber*(D106-B106)</f>
        <v>0.5</v>
      </c>
      <c r="F106" s="12">
        <f t="shared" si="3"/>
        <v>0.25</v>
      </c>
      <c r="G106" s="13"/>
      <c r="H106" s="13"/>
      <c r="I106" s="9"/>
    </row>
    <row r="107" spans="1:9" x14ac:dyDescent="0.3">
      <c r="A107" s="9" t="s">
        <v>57</v>
      </c>
      <c r="B107" s="12">
        <v>1</v>
      </c>
      <c r="C107" s="12">
        <v>2</v>
      </c>
      <c r="D107" s="12">
        <f t="shared" si="2"/>
        <v>1.5</v>
      </c>
      <c r="E107" s="12">
        <f>MagicNumber*(D107-B107)</f>
        <v>0.5</v>
      </c>
      <c r="F107" s="12">
        <f t="shared" si="3"/>
        <v>0.25</v>
      </c>
      <c r="G107" s="13"/>
      <c r="H107" s="13"/>
      <c r="I107" s="9"/>
    </row>
    <row r="108" spans="1:9" x14ac:dyDescent="0.3">
      <c r="A108" s="9" t="s">
        <v>123</v>
      </c>
      <c r="B108" s="12">
        <v>1</v>
      </c>
      <c r="C108" s="12">
        <v>2</v>
      </c>
      <c r="D108" s="12">
        <f t="shared" si="2"/>
        <v>1.5</v>
      </c>
      <c r="E108" s="12">
        <f>MagicNumber*(D108-B108)</f>
        <v>0.5</v>
      </c>
      <c r="F108" s="12">
        <f t="shared" si="3"/>
        <v>0.25</v>
      </c>
      <c r="G108" s="13"/>
      <c r="H108" s="13"/>
      <c r="I108" s="9"/>
    </row>
    <row r="109" spans="1:9" x14ac:dyDescent="0.3">
      <c r="A109" s="9" t="s">
        <v>124</v>
      </c>
      <c r="B109" s="12">
        <v>1</v>
      </c>
      <c r="C109" s="12">
        <v>2</v>
      </c>
      <c r="D109" s="12">
        <f t="shared" si="2"/>
        <v>1.5</v>
      </c>
      <c r="E109" s="12">
        <f>MagicNumber*(D109-B109)</f>
        <v>0.5</v>
      </c>
      <c r="F109" s="12">
        <f t="shared" si="3"/>
        <v>0.25</v>
      </c>
      <c r="G109" s="13"/>
      <c r="H109" s="13"/>
      <c r="I109" s="9"/>
    </row>
    <row r="110" spans="1:9" x14ac:dyDescent="0.3">
      <c r="A110" s="9" t="s">
        <v>125</v>
      </c>
      <c r="B110" s="12">
        <v>1</v>
      </c>
      <c r="C110" s="12">
        <v>2</v>
      </c>
      <c r="D110" s="12">
        <f t="shared" si="2"/>
        <v>1.5</v>
      </c>
      <c r="E110" s="12">
        <f>MagicNumber*(D110-B110)</f>
        <v>0.5</v>
      </c>
      <c r="F110" s="12">
        <f t="shared" si="3"/>
        <v>0.25</v>
      </c>
      <c r="G110" s="13"/>
      <c r="H110" s="13"/>
      <c r="I110" s="9"/>
    </row>
    <row r="111" spans="1:9" x14ac:dyDescent="0.3">
      <c r="A111" s="9" t="s">
        <v>126</v>
      </c>
      <c r="B111" s="12">
        <v>1</v>
      </c>
      <c r="C111" s="12">
        <v>2</v>
      </c>
      <c r="D111" s="12">
        <f t="shared" si="2"/>
        <v>1.5</v>
      </c>
      <c r="E111" s="12">
        <f>MagicNumber*(D111-B111)</f>
        <v>0.5</v>
      </c>
      <c r="F111" s="12">
        <f t="shared" si="3"/>
        <v>0.25</v>
      </c>
      <c r="G111" s="13"/>
      <c r="H111" s="13"/>
      <c r="I111" s="9"/>
    </row>
    <row r="112" spans="1:9" x14ac:dyDescent="0.3">
      <c r="A112" s="9" t="s">
        <v>127</v>
      </c>
      <c r="B112" s="12">
        <v>1</v>
      </c>
      <c r="C112" s="12">
        <v>2</v>
      </c>
      <c r="D112" s="12">
        <f t="shared" si="2"/>
        <v>1.5</v>
      </c>
      <c r="E112" s="12">
        <f>MagicNumber*(D112-B112)</f>
        <v>0.5</v>
      </c>
      <c r="F112" s="12">
        <f t="shared" si="3"/>
        <v>0.25</v>
      </c>
      <c r="G112" s="13"/>
      <c r="H112" s="13"/>
      <c r="I112" s="9"/>
    </row>
  </sheetData>
  <autoFilter ref="A2:I112"/>
  <hyperlinks>
    <hyperlink ref="A1" r:id="rId1"/>
  </hyperlinks>
  <pageMargins left="0.7" right="0.7" top="0.75" bottom="0.75" header="0.51180555555555551" footer="0.51180555555555551"/>
  <pageSetup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5" zoomScaleNormal="85" workbookViewId="0">
      <selection activeCell="N28" sqref="N2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L35"/>
  <sheetViews>
    <sheetView topLeftCell="A10" workbookViewId="0">
      <selection activeCell="O20" sqref="O20"/>
    </sheetView>
  </sheetViews>
  <sheetFormatPr defaultRowHeight="14.4" x14ac:dyDescent="0.3"/>
  <cols>
    <col min="1" max="1" width="3" bestFit="1" customWidth="1"/>
    <col min="2" max="2" width="17.77734375" bestFit="1" customWidth="1"/>
    <col min="3" max="3" width="10.21875" bestFit="1" customWidth="1"/>
    <col min="4" max="4" width="7.109375" bestFit="1" customWidth="1"/>
    <col min="5" max="5" width="14.33203125" customWidth="1"/>
    <col min="6" max="6" width="11" bestFit="1" customWidth="1"/>
    <col min="7" max="7" width="11.77734375" bestFit="1" customWidth="1"/>
  </cols>
  <sheetData>
    <row r="2" spans="1:12" x14ac:dyDescent="0.3">
      <c r="C2" t="s">
        <v>132</v>
      </c>
      <c r="D2" t="s">
        <v>10</v>
      </c>
    </row>
    <row r="3" spans="1:12" x14ac:dyDescent="0.3">
      <c r="B3" s="1" t="s">
        <v>3</v>
      </c>
      <c r="C3" s="1">
        <f>SUMIF(BackLog!G:G,0,BackLog!D:D)</f>
        <v>105</v>
      </c>
      <c r="D3">
        <f>SQRT(SUMIF(BackLog!G:G,0,BackLog!F:F))</f>
        <v>4.1833001326703778</v>
      </c>
    </row>
    <row r="4" spans="1:12" x14ac:dyDescent="0.3">
      <c r="B4" s="1" t="s">
        <v>17</v>
      </c>
      <c r="C4" s="3">
        <f>MAX(BackLog!H:H)</f>
        <v>3</v>
      </c>
    </row>
    <row r="5" spans="1:12" x14ac:dyDescent="0.3">
      <c r="B5" t="s">
        <v>8</v>
      </c>
      <c r="C5">
        <f>AVERAGE(C16:C35)</f>
        <v>15</v>
      </c>
      <c r="D5">
        <f>STDEV(C16:C35)</f>
        <v>3</v>
      </c>
    </row>
    <row r="6" spans="1:12" x14ac:dyDescent="0.3">
      <c r="B6" t="s">
        <v>7</v>
      </c>
      <c r="C6">
        <f>AVERAGE(D16:D35)</f>
        <v>6</v>
      </c>
      <c r="D6">
        <f>STDEV(D16:D35)</f>
        <v>1.5</v>
      </c>
    </row>
    <row r="7" spans="1:12" x14ac:dyDescent="0.3">
      <c r="B7" t="s">
        <v>6</v>
      </c>
      <c r="C7">
        <f>SUMIFS(BackLog!D:D,BackLog!G:G,"&gt;=0",BackLog!H:H,"")</f>
        <v>78</v>
      </c>
      <c r="D7">
        <f>SQRT(SUMIFS(BackLog!F:F,BackLog!G:G,"&gt;=0",BackLog!H:H,""))</f>
        <v>3.6055512754639891</v>
      </c>
      <c r="E7">
        <f>D7/WorkLeft</f>
        <v>4.6225016352102424E-2</v>
      </c>
    </row>
    <row r="9" spans="1:12" x14ac:dyDescent="0.3">
      <c r="B9" t="s">
        <v>134</v>
      </c>
      <c r="C9">
        <v>1</v>
      </c>
    </row>
    <row r="14" spans="1:12" ht="28.8" x14ac:dyDescent="0.3">
      <c r="A14" s="5" t="s">
        <v>5</v>
      </c>
      <c r="B14" s="5" t="s">
        <v>0</v>
      </c>
      <c r="C14" s="5" t="s">
        <v>136</v>
      </c>
      <c r="D14" s="5" t="s">
        <v>137</v>
      </c>
      <c r="E14" s="5" t="s">
        <v>128</v>
      </c>
      <c r="F14" s="5" t="s">
        <v>4</v>
      </c>
      <c r="G14" s="5" t="s">
        <v>9</v>
      </c>
      <c r="H14" s="5" t="s">
        <v>10</v>
      </c>
      <c r="I14" s="5" t="s">
        <v>11</v>
      </c>
      <c r="J14" s="5" t="s">
        <v>12</v>
      </c>
      <c r="K14" s="5" t="s">
        <v>1</v>
      </c>
      <c r="L14" s="5" t="s">
        <v>2</v>
      </c>
    </row>
    <row r="15" spans="1:12" x14ac:dyDescent="0.3">
      <c r="A15">
        <f t="shared" ref="A15:A33" si="0">B15-LatestSprint</f>
        <v>-3</v>
      </c>
      <c r="B15">
        <v>0</v>
      </c>
      <c r="C15">
        <f>IF(B15&lt;=LatestSprint,SUMIF(BackLog!H:H,B15,BackLog!D:D),"")</f>
        <v>0</v>
      </c>
      <c r="D15">
        <v>0</v>
      </c>
      <c r="E15">
        <f>IF(B15&lt;=LatestSprint,PreGameSize-C15,NA())</f>
        <v>105</v>
      </c>
      <c r="F15">
        <f>-D15</f>
        <v>0</v>
      </c>
      <c r="G15">
        <f>IF(A15&gt;0,A15*(AverageOut-AverageIn)-WorkLeft,0)</f>
        <v>0</v>
      </c>
      <c r="H15">
        <f>IF(A15&gt;0,SQRT(A15)*SQRT(DevIn*DevIn + DevOut*DevOut+WorkLeftDev*WorkLeftDev),0.001)</f>
        <v>1E-3</v>
      </c>
      <c r="I15" s="4">
        <f>IF(A15&gt;0,1-NORMDIST(0,G15,H15,TRUE),0)</f>
        <v>0</v>
      </c>
      <c r="J15" s="4">
        <f>I15</f>
        <v>0</v>
      </c>
      <c r="K15">
        <f>IF(C15="",NA(),C15)</f>
        <v>0</v>
      </c>
      <c r="L15">
        <f>IF(D15="",NA(),D15)</f>
        <v>0</v>
      </c>
    </row>
    <row r="16" spans="1:12" x14ac:dyDescent="0.3">
      <c r="A16">
        <f t="shared" si="0"/>
        <v>-2</v>
      </c>
      <c r="B16">
        <v>1</v>
      </c>
      <c r="C16">
        <f>IF(B16&lt;=LatestSprint,SUMIF(BackLog!H:H,B16,BackLog!D:D),"")</f>
        <v>15</v>
      </c>
      <c r="D16">
        <f>IF(B16&lt;=LatestSprint,SUMIF(BackLog!G:G,B16,BackLog!D:D),"")</f>
        <v>6</v>
      </c>
      <c r="E16">
        <f>IF(B16&lt;=LatestSprint,E15-C16,NA())</f>
        <v>90</v>
      </c>
      <c r="F16">
        <f>IF(C16&lt;&gt;"",-D16+F15,NA())</f>
        <v>-6</v>
      </c>
      <c r="G16">
        <f>IF(A16&gt;0,A16*(AverageOut-AverageIn)-WorkLeft,0)</f>
        <v>0</v>
      </c>
      <c r="H16">
        <f>IF(A16&gt;0,SQRT(A16)*SQRT(DevIn*DevIn + DevOut*DevOut+WorkLeftDev*WorkLeftDev),0.001)</f>
        <v>1E-3</v>
      </c>
      <c r="I16" s="4">
        <f t="shared" ref="I16:I35" si="1">IF(A16&gt;0,1-NORMDIST(0,G16,H16,TRUE),0)</f>
        <v>0</v>
      </c>
      <c r="J16" s="4">
        <f>IF(I15,I16-I15,I16)</f>
        <v>0</v>
      </c>
      <c r="K16">
        <f>IF(C16="",NA(),C16)</f>
        <v>15</v>
      </c>
      <c r="L16">
        <f>IF(D16="",NA(),D16)</f>
        <v>6</v>
      </c>
    </row>
    <row r="17" spans="1:12" x14ac:dyDescent="0.3">
      <c r="A17">
        <f t="shared" si="0"/>
        <v>-1</v>
      </c>
      <c r="B17">
        <v>2</v>
      </c>
      <c r="C17">
        <f>IF(B17&lt;=LatestSprint,SUMIF(BackLog!H:H,B17,BackLog!D:D),"")</f>
        <v>12</v>
      </c>
      <c r="D17">
        <f>IF(B17&lt;=LatestSprint,SUMIF(BackLog!G:G,B17,BackLog!D:D),"")</f>
        <v>4.5</v>
      </c>
      <c r="E17">
        <f>IF(B17&lt;=LatestSprint,E16-C17,NA())</f>
        <v>78</v>
      </c>
      <c r="F17">
        <f>IF(C17&lt;&gt;"",-D17+F16,NA())</f>
        <v>-10.5</v>
      </c>
      <c r="G17">
        <f>IF(A17&gt;0,A17*(AverageOut-AverageIn)-WorkLeft,0)</f>
        <v>0</v>
      </c>
      <c r="H17">
        <f>IF(A17&gt;0,SQRT(A17)*SQRT(DevIn*DevIn + DevOut*DevOut+WorkLeftDev*WorkLeftDev),0.001)</f>
        <v>1E-3</v>
      </c>
      <c r="I17" s="4">
        <f t="shared" si="1"/>
        <v>0</v>
      </c>
      <c r="J17" s="4">
        <f t="shared" ref="J17:J30" si="2">IF(I16,I17-I16,I17)</f>
        <v>0</v>
      </c>
      <c r="K17">
        <f>IF(C17="",NA(),C17)</f>
        <v>12</v>
      </c>
      <c r="L17">
        <f>IF(D17="",NA(),D17)</f>
        <v>4.5</v>
      </c>
    </row>
    <row r="18" spans="1:12" x14ac:dyDescent="0.3">
      <c r="A18">
        <f t="shared" si="0"/>
        <v>0</v>
      </c>
      <c r="B18">
        <v>3</v>
      </c>
      <c r="C18">
        <f>IF(B18&lt;=LatestSprint,SUMIF(BackLog!H:H,B18,BackLog!D:D),"")</f>
        <v>18</v>
      </c>
      <c r="D18">
        <f>IF(B18&lt;=LatestSprint,SUMIF(BackLog!G:G,B18,BackLog!D:D),"")</f>
        <v>7.5</v>
      </c>
      <c r="E18">
        <f>IF(B18&lt;=LatestSprint,E17-C18,NA())</f>
        <v>60</v>
      </c>
      <c r="F18">
        <f>IF(C18&lt;&gt;"",-D18+F17,NA())</f>
        <v>-18</v>
      </c>
      <c r="G18">
        <f>IF(A18&gt;0,A18*(AverageOut-AverageIn)-WorkLeft,0)</f>
        <v>0</v>
      </c>
      <c r="H18">
        <f>IF(A18&gt;0,SQRT(A18)*SQRT(DevIn*DevIn + DevOut*DevOut+WorkLeftDev*WorkLeftDev),0.001)</f>
        <v>1E-3</v>
      </c>
      <c r="I18" s="4">
        <f t="shared" si="1"/>
        <v>0</v>
      </c>
      <c r="J18" s="4">
        <f t="shared" si="2"/>
        <v>0</v>
      </c>
      <c r="K18">
        <f>IF(C18="",NA(),C18)</f>
        <v>18</v>
      </c>
      <c r="L18">
        <f>IF(D18="",NA(),D18)</f>
        <v>7.5</v>
      </c>
    </row>
    <row r="19" spans="1:12" x14ac:dyDescent="0.3">
      <c r="A19">
        <f t="shared" si="0"/>
        <v>1</v>
      </c>
      <c r="B19">
        <v>4</v>
      </c>
      <c r="C19" t="str">
        <f>IF(B19&lt;=LatestSprint,SUMIF(BackLog!H:H,B19,BackLog!D:D),"")</f>
        <v/>
      </c>
      <c r="D19" t="str">
        <f>IF(B19&lt;=LatestSprint,SUMIF(BackLog!G:G,B19,BackLog!D:D),"")</f>
        <v/>
      </c>
      <c r="E19" t="e">
        <f>IF(B19&lt;=LatestSprint,E18-C19,NA())</f>
        <v>#N/A</v>
      </c>
      <c r="F19" t="e">
        <f>IF(C19&lt;&gt;"",-D19+F18,NA())</f>
        <v>#N/A</v>
      </c>
      <c r="G19">
        <f>IF(A19&gt;0,A19*(AverageOut-AverageIn)-WorkLeft,0)</f>
        <v>-69</v>
      </c>
      <c r="H19">
        <f>IF(A19&gt;0,SQRT(A19)*SQRT(DevIn*DevIn + DevOut*DevOut+WorkLeftDev*WorkLeftDev),0.001)</f>
        <v>4.924428900898052</v>
      </c>
      <c r="I19" s="4">
        <f t="shared" si="1"/>
        <v>0</v>
      </c>
      <c r="J19" s="4">
        <f t="shared" si="2"/>
        <v>0</v>
      </c>
      <c r="K19" t="e">
        <f>IF(C19="",NA(),C19)</f>
        <v>#N/A</v>
      </c>
      <c r="L19" t="e">
        <f>IF(D19="",NA(),D19)</f>
        <v>#N/A</v>
      </c>
    </row>
    <row r="20" spans="1:12" x14ac:dyDescent="0.3">
      <c r="A20">
        <f t="shared" si="0"/>
        <v>2</v>
      </c>
      <c r="B20">
        <v>5</v>
      </c>
      <c r="C20" t="str">
        <f>IF(B20&lt;=LatestSprint,SUMIF(BackLog!H:H,B20,BackLog!D:D),"")</f>
        <v/>
      </c>
      <c r="D20" t="str">
        <f>IF(B20&lt;=LatestSprint,SUMIF(BackLog!G:G,B20,BackLog!D:D),"")</f>
        <v/>
      </c>
      <c r="E20" t="e">
        <f>IF(B20&lt;=LatestSprint,E19-C20,NA())</f>
        <v>#N/A</v>
      </c>
      <c r="F20" t="e">
        <f>IF(C20&lt;&gt;"",-D20+F19,NA())</f>
        <v>#N/A</v>
      </c>
      <c r="G20">
        <f>IF(A20&gt;0,A20*(AverageOut-AverageIn)-WorkLeft,0)</f>
        <v>-60</v>
      </c>
      <c r="H20">
        <f>IF(A20&gt;0,SQRT(A20)*SQRT(DevIn*DevIn + DevOut*DevOut+WorkLeftDev*WorkLeftDev),0.001)</f>
        <v>6.9641941385920596</v>
      </c>
      <c r="I20" s="4">
        <f t="shared" si="1"/>
        <v>0</v>
      </c>
      <c r="J20" s="4">
        <f t="shared" si="2"/>
        <v>0</v>
      </c>
      <c r="K20" t="e">
        <f>IF(C20="",NA(),C20)</f>
        <v>#N/A</v>
      </c>
      <c r="L20" t="e">
        <f>IF(D20="",NA(),D20)</f>
        <v>#N/A</v>
      </c>
    </row>
    <row r="21" spans="1:12" x14ac:dyDescent="0.3">
      <c r="A21">
        <f t="shared" si="0"/>
        <v>3</v>
      </c>
      <c r="B21">
        <v>6</v>
      </c>
      <c r="C21" t="str">
        <f>IF(B21&lt;=LatestSprint,SUMIF(BackLog!H:H,B21,BackLog!D:D),"")</f>
        <v/>
      </c>
      <c r="D21" t="str">
        <f>IF(B21&lt;=LatestSprint,SUMIF(BackLog!G:G,B21,BackLog!D:D),"")</f>
        <v/>
      </c>
      <c r="E21" t="e">
        <f>IF(B21&lt;=LatestSprint,E20-C21,NA())</f>
        <v>#N/A</v>
      </c>
      <c r="F21" t="e">
        <f>IF(C21&lt;&gt;"",-D21+F20,NA())</f>
        <v>#N/A</v>
      </c>
      <c r="G21">
        <f>IF(A21&gt;0,A21*(AverageOut-AverageIn)-WorkLeft,0)</f>
        <v>-51</v>
      </c>
      <c r="H21">
        <f>IF(A21&gt;0,SQRT(A21)*SQRT(DevIn*DevIn + DevOut*DevOut+WorkLeftDev*WorkLeftDev),0.001)</f>
        <v>8.5293610546159897</v>
      </c>
      <c r="I21" s="4">
        <f t="shared" si="1"/>
        <v>1.1201769511970383E-9</v>
      </c>
      <c r="J21" s="4">
        <f t="shared" si="2"/>
        <v>1.1201769511970383E-9</v>
      </c>
      <c r="K21" t="e">
        <f>IF(C21="",NA(),C21)</f>
        <v>#N/A</v>
      </c>
      <c r="L21" t="e">
        <f>IF(D21="",NA(),D21)</f>
        <v>#N/A</v>
      </c>
    </row>
    <row r="22" spans="1:12" x14ac:dyDescent="0.3">
      <c r="A22">
        <f t="shared" si="0"/>
        <v>4</v>
      </c>
      <c r="B22">
        <v>7</v>
      </c>
      <c r="C22" t="str">
        <f>IF(B22&lt;=LatestSprint,SUMIF(BackLog!H:H,B22,BackLog!D:D),"")</f>
        <v/>
      </c>
      <c r="D22" t="str">
        <f>IF(B22&lt;=LatestSprint,SUMIF(BackLog!G:G,B22,BackLog!D:D),"")</f>
        <v/>
      </c>
      <c r="E22" t="e">
        <f>IF(B22&lt;=LatestSprint,E21-C22,NA())</f>
        <v>#N/A</v>
      </c>
      <c r="F22" t="e">
        <f>IF(C22&lt;&gt;"",-D22+F21,NA())</f>
        <v>#N/A</v>
      </c>
      <c r="G22">
        <f>IF(A22&gt;0,A22*(AverageOut-AverageIn)-WorkLeft,0)</f>
        <v>-42</v>
      </c>
      <c r="H22">
        <f>IF(A22&gt;0,SQRT(A22)*SQRT(DevIn*DevIn + DevOut*DevOut+WorkLeftDev*WorkLeftDev),0.001)</f>
        <v>9.8488578017961039</v>
      </c>
      <c r="I22" s="4">
        <f t="shared" si="1"/>
        <v>1.0019585841791745E-5</v>
      </c>
      <c r="J22" s="4">
        <f t="shared" si="2"/>
        <v>1.0018465664840548E-5</v>
      </c>
      <c r="K22" t="e">
        <f>IF(C22="",NA(),C22)</f>
        <v>#N/A</v>
      </c>
      <c r="L22" t="e">
        <f>IF(D22="",NA(),D22)</f>
        <v>#N/A</v>
      </c>
    </row>
    <row r="23" spans="1:12" x14ac:dyDescent="0.3">
      <c r="A23">
        <f t="shared" si="0"/>
        <v>5</v>
      </c>
      <c r="B23">
        <v>8</v>
      </c>
      <c r="C23" t="str">
        <f>IF(B23&lt;=LatestSprint,SUMIF(BackLog!H:H,B23,BackLog!D:D),"")</f>
        <v/>
      </c>
      <c r="D23" t="str">
        <f>IF(B23&lt;=LatestSprint,SUMIF(BackLog!G:G,B23,BackLog!D:D),"")</f>
        <v/>
      </c>
      <c r="E23" t="e">
        <f>IF(B23&lt;=LatestSprint,E22-C23,NA())</f>
        <v>#N/A</v>
      </c>
      <c r="F23" t="e">
        <f>IF(C23&lt;&gt;"",-D23+F22,NA())</f>
        <v>#N/A</v>
      </c>
      <c r="G23">
        <f>IF(A23&gt;0,A23*(AverageOut-AverageIn)-WorkLeft,0)</f>
        <v>-33</v>
      </c>
      <c r="H23">
        <f>IF(A23&gt;0,SQRT(A23)*SQRT(DevIn*DevIn + DevOut*DevOut+WorkLeftDev*WorkLeftDev),0.001)</f>
        <v>11.01135777277262</v>
      </c>
      <c r="I23" s="4">
        <f t="shared" si="1"/>
        <v>1.3636756809550787E-3</v>
      </c>
      <c r="J23" s="4">
        <f t="shared" si="2"/>
        <v>1.353656095113287E-3</v>
      </c>
      <c r="K23" t="e">
        <f>IF(C23="",NA(),C23)</f>
        <v>#N/A</v>
      </c>
      <c r="L23" t="e">
        <f>IF(D23="",NA(),D23)</f>
        <v>#N/A</v>
      </c>
    </row>
    <row r="24" spans="1:12" x14ac:dyDescent="0.3">
      <c r="A24">
        <f t="shared" si="0"/>
        <v>6</v>
      </c>
      <c r="B24">
        <v>9</v>
      </c>
      <c r="C24" t="str">
        <f>IF(B24&lt;=LatestSprint,SUMIF(BackLog!H:H,B24,BackLog!D:D),"")</f>
        <v/>
      </c>
      <c r="D24" t="str">
        <f>IF(B24&lt;=LatestSprint,SUMIF(BackLog!G:G,B24,BackLog!D:D),"")</f>
        <v/>
      </c>
      <c r="E24" t="e">
        <f>IF(B24&lt;=LatestSprint,E23-C24,NA())</f>
        <v>#N/A</v>
      </c>
      <c r="F24" t="e">
        <f>IF(C24&lt;&gt;"",-D24+F23,NA())</f>
        <v>#N/A</v>
      </c>
      <c r="G24">
        <f>IF(A24&gt;0,A24*(AverageOut-AverageIn)-WorkLeft,0)</f>
        <v>-24</v>
      </c>
      <c r="H24">
        <f>IF(A24&gt;0,SQRT(A24)*SQRT(DevIn*DevIn + DevOut*DevOut+WorkLeftDev*WorkLeftDev),0.001)</f>
        <v>12.062338081814817</v>
      </c>
      <c r="I24" s="4">
        <f t="shared" si="1"/>
        <v>2.3313979705737009E-2</v>
      </c>
      <c r="J24" s="4">
        <f t="shared" si="2"/>
        <v>2.195030402478193E-2</v>
      </c>
      <c r="K24" t="e">
        <f>IF(C24="",NA(),C24)</f>
        <v>#N/A</v>
      </c>
      <c r="L24" t="e">
        <f>IF(D24="",NA(),D24)</f>
        <v>#N/A</v>
      </c>
    </row>
    <row r="25" spans="1:12" x14ac:dyDescent="0.3">
      <c r="A25">
        <f t="shared" si="0"/>
        <v>7</v>
      </c>
      <c r="B25">
        <v>10</v>
      </c>
      <c r="C25" t="str">
        <f>IF(B25&lt;=LatestSprint,SUMIF(BackLog!H:H,B25,BackLog!D:D),"")</f>
        <v/>
      </c>
      <c r="D25" t="str">
        <f>IF(B25&lt;=LatestSprint,SUMIF(BackLog!G:G,B25,BackLog!D:D),"")</f>
        <v/>
      </c>
      <c r="E25" t="e">
        <f>IF(B25&lt;=LatestSprint,E24-C25,NA())</f>
        <v>#N/A</v>
      </c>
      <c r="F25" t="e">
        <f>IF(C25&lt;&gt;"",-D25+F24,NA())</f>
        <v>#N/A</v>
      </c>
      <c r="G25">
        <f>IF(A25&gt;0,A25*(AverageOut-AverageIn)-WorkLeft,0)</f>
        <v>-15</v>
      </c>
      <c r="H25">
        <f>IF(A25&gt;0,SQRT(A25)*SQRT(DevIn*DevIn + DevOut*DevOut+WorkLeftDev*WorkLeftDev),0.001)</f>
        <v>13.028814220795383</v>
      </c>
      <c r="I25" s="4">
        <f t="shared" si="1"/>
        <v>0.1248055835367875</v>
      </c>
      <c r="J25" s="4">
        <f t="shared" si="2"/>
        <v>0.10149160383105049</v>
      </c>
      <c r="K25" t="e">
        <f>IF(C25="",NA(),C25)</f>
        <v>#N/A</v>
      </c>
      <c r="L25" t="e">
        <f>IF(D25="",NA(),D25)</f>
        <v>#N/A</v>
      </c>
    </row>
    <row r="26" spans="1:12" x14ac:dyDescent="0.3">
      <c r="A26">
        <f t="shared" si="0"/>
        <v>8</v>
      </c>
      <c r="B26">
        <v>11</v>
      </c>
      <c r="C26" t="str">
        <f>IF(B26&lt;=LatestSprint,SUMIF(BackLog!H:H,B26,BackLog!D:D),"")</f>
        <v/>
      </c>
      <c r="D26" t="str">
        <f>IF(B26&lt;=LatestSprint,SUMIF(BackLog!G:G,B26,BackLog!D:D),"")</f>
        <v/>
      </c>
      <c r="E26" t="e">
        <f>IF(B26&lt;=LatestSprint,E25-C26,NA())</f>
        <v>#N/A</v>
      </c>
      <c r="F26" t="e">
        <f>IF(C26&lt;&gt;"",-D26+F25,NA())</f>
        <v>#N/A</v>
      </c>
      <c r="G26">
        <f>IF(A26&gt;0,A26*(AverageOut-AverageIn)-WorkLeft,0)</f>
        <v>-6</v>
      </c>
      <c r="H26">
        <f>IF(A26&gt;0,SQRT(A26)*SQRT(DevIn*DevIn + DevOut*DevOut+WorkLeftDev*WorkLeftDev),0.001)</f>
        <v>13.928388277184119</v>
      </c>
      <c r="I26" s="4">
        <f t="shared" si="1"/>
        <v>0.33331602766123791</v>
      </c>
      <c r="J26" s="4">
        <f t="shared" si="2"/>
        <v>0.20851044412445041</v>
      </c>
      <c r="K26" t="e">
        <f>IF(C26="",NA(),C26)</f>
        <v>#N/A</v>
      </c>
      <c r="L26" t="e">
        <f>IF(D26="",NA(),D26)</f>
        <v>#N/A</v>
      </c>
    </row>
    <row r="27" spans="1:12" x14ac:dyDescent="0.3">
      <c r="A27">
        <f t="shared" si="0"/>
        <v>9</v>
      </c>
      <c r="B27">
        <v>12</v>
      </c>
      <c r="C27" t="str">
        <f>IF(B27&lt;=LatestSprint,SUMIF(BackLog!H:H,B27,BackLog!D:D),"")</f>
        <v/>
      </c>
      <c r="D27" t="str">
        <f>IF(B27&lt;=LatestSprint,SUMIF(BackLog!G:G,B27,BackLog!D:D),"")</f>
        <v/>
      </c>
      <c r="E27" t="e">
        <f>IF(B27&lt;=LatestSprint,E26-C27,NA())</f>
        <v>#N/A</v>
      </c>
      <c r="F27" t="e">
        <f>IF(C27&lt;&gt;"",-D27+F26,NA())</f>
        <v>#N/A</v>
      </c>
      <c r="G27">
        <f>IF(A27&gt;0,A27*(AverageOut-AverageIn)-WorkLeft,0)</f>
        <v>3</v>
      </c>
      <c r="H27">
        <f>IF(A27&gt;0,SQRT(A27)*SQRT(DevIn*DevIn + DevOut*DevOut+WorkLeftDev*WorkLeftDev),0.001)</f>
        <v>14.773286702694156</v>
      </c>
      <c r="I27" s="4">
        <f t="shared" si="1"/>
        <v>0.58045954041248882</v>
      </c>
      <c r="J27" s="4">
        <f t="shared" si="2"/>
        <v>0.2471435127512509</v>
      </c>
      <c r="K27" t="e">
        <f>IF(C27="",NA(),C27)</f>
        <v>#N/A</v>
      </c>
      <c r="L27" t="e">
        <f>IF(D27="",NA(),D27)</f>
        <v>#N/A</v>
      </c>
    </row>
    <row r="28" spans="1:12" x14ac:dyDescent="0.3">
      <c r="A28">
        <f t="shared" si="0"/>
        <v>10</v>
      </c>
      <c r="B28">
        <v>13</v>
      </c>
      <c r="C28" t="str">
        <f>IF(B28&lt;=LatestSprint,SUMIF(BackLog!H:H,B28,BackLog!D:D),"")</f>
        <v/>
      </c>
      <c r="D28" t="str">
        <f>IF(B28&lt;=LatestSprint,SUMIF(BackLog!G:G,B28,BackLog!D:D),"")</f>
        <v/>
      </c>
      <c r="E28" t="e">
        <f>IF(B28&lt;=LatestSprint,E27-C28,NA())</f>
        <v>#N/A</v>
      </c>
      <c r="F28" t="e">
        <f>IF(C28&lt;&gt;"",-D28+F27,NA())</f>
        <v>#N/A</v>
      </c>
      <c r="G28">
        <f>IF(A28&gt;0,A28*(AverageOut-AverageIn)-WorkLeft,0)</f>
        <v>12</v>
      </c>
      <c r="H28">
        <f>IF(A28&gt;0,SQRT(A28)*SQRT(DevIn*DevIn + DevOut*DevOut+WorkLeftDev*WorkLeftDev),0.001)</f>
        <v>15.572411502397436</v>
      </c>
      <c r="I28" s="4">
        <f t="shared" si="1"/>
        <v>0.77952605987401991</v>
      </c>
      <c r="J28" s="4">
        <f t="shared" si="2"/>
        <v>0.19906651946153109</v>
      </c>
      <c r="K28" t="e">
        <f>IF(C28="",NA(),C28)</f>
        <v>#N/A</v>
      </c>
      <c r="L28" t="e">
        <f>IF(D28="",NA(),D28)</f>
        <v>#N/A</v>
      </c>
    </row>
    <row r="29" spans="1:12" x14ac:dyDescent="0.3">
      <c r="A29">
        <f t="shared" si="0"/>
        <v>11</v>
      </c>
      <c r="B29">
        <v>14</v>
      </c>
      <c r="C29" t="str">
        <f>IF(B29&lt;=LatestSprint,SUMIF(BackLog!H:H,B29,BackLog!D:D),"")</f>
        <v/>
      </c>
      <c r="D29" t="str">
        <f>IF(B29&lt;=LatestSprint,SUMIF(BackLog!G:G,B29,BackLog!D:D),"")</f>
        <v/>
      </c>
      <c r="E29" t="e">
        <f>IF(B29&lt;=LatestSprint,E28-C29,NA())</f>
        <v>#N/A</v>
      </c>
      <c r="F29" t="e">
        <f>IF(C29&lt;&gt;"",-D29+F28,NA())</f>
        <v>#N/A</v>
      </c>
      <c r="G29">
        <f>IF(A29&gt;0,A29*(AverageOut-AverageIn)-WorkLeft,0)</f>
        <v>21</v>
      </c>
      <c r="H29">
        <f>IF(A29&gt;0,SQRT(A29)*SQRT(DevIn*DevIn + DevOut*DevOut+WorkLeftDev*WorkLeftDev),0.001)</f>
        <v>16.332482971061072</v>
      </c>
      <c r="I29" s="4">
        <f t="shared" si="1"/>
        <v>0.90074028818934915</v>
      </c>
      <c r="J29" s="4">
        <f t="shared" si="2"/>
        <v>0.12121422831532924</v>
      </c>
      <c r="K29" t="e">
        <f>IF(C29="",NA(),C29)</f>
        <v>#N/A</v>
      </c>
      <c r="L29" t="e">
        <f>IF(D29="",NA(),D29)</f>
        <v>#N/A</v>
      </c>
    </row>
    <row r="30" spans="1:12" x14ac:dyDescent="0.3">
      <c r="A30">
        <f t="shared" si="0"/>
        <v>12</v>
      </c>
      <c r="B30">
        <v>15</v>
      </c>
      <c r="C30" t="str">
        <f>IF(B30&lt;=LatestSprint,SUMIF(BackLog!H:H,B30,BackLog!D:D),"")</f>
        <v/>
      </c>
      <c r="D30" t="str">
        <f>IF(B30&lt;=LatestSprint,SUMIF(BackLog!G:G,B30,BackLog!D:D),"")</f>
        <v/>
      </c>
      <c r="E30" t="e">
        <f>IF(B30&lt;=LatestSprint,E29-C30,NA())</f>
        <v>#N/A</v>
      </c>
      <c r="F30" t="e">
        <f>IF(C30&lt;&gt;"",-D30+F29,NA())</f>
        <v>#N/A</v>
      </c>
      <c r="G30">
        <f>IF(A30&gt;0,A30*(AverageOut-AverageIn)-WorkLeft,0)</f>
        <v>30</v>
      </c>
      <c r="H30">
        <f>IF(A30&gt;0,SQRT(A30)*SQRT(DevIn*DevIn + DevOut*DevOut+WorkLeftDev*WorkLeftDev),0.001)</f>
        <v>17.058722109231979</v>
      </c>
      <c r="I30" s="4">
        <f t="shared" si="1"/>
        <v>0.96067991032558575</v>
      </c>
      <c r="J30" s="4">
        <f t="shared" si="2"/>
        <v>5.9939622136236603E-2</v>
      </c>
      <c r="K30" t="e">
        <f>IF(C30="",NA(),C30)</f>
        <v>#N/A</v>
      </c>
      <c r="L30" t="e">
        <f>IF(D30="",NA(),D30)</f>
        <v>#N/A</v>
      </c>
    </row>
    <row r="31" spans="1:12" x14ac:dyDescent="0.3">
      <c r="A31">
        <f t="shared" si="0"/>
        <v>13</v>
      </c>
      <c r="B31">
        <v>16</v>
      </c>
      <c r="C31" t="str">
        <f>IF(B31&lt;=LatestSprint,SUMIF(BackLog!H:H,B31,BackLog!D:D),"")</f>
        <v/>
      </c>
      <c r="D31" t="str">
        <f>IF(B31&lt;=LatestSprint,SUMIF(BackLog!G:G,B31,BackLog!D:D),"")</f>
        <v/>
      </c>
      <c r="E31" t="e">
        <f>IF(B31&lt;=LatestSprint,E30-C31,NA())</f>
        <v>#N/A</v>
      </c>
      <c r="F31" t="e">
        <f>IF(C31&lt;&gt;"",-D31+F30,NA())</f>
        <v>#N/A</v>
      </c>
      <c r="G31">
        <f>IF(A31&gt;0,A31*(AverageOut-AverageIn)-WorkLeft,0)</f>
        <v>39</v>
      </c>
      <c r="H31">
        <f>IF(A31&gt;0,SQRT(A31)*SQRT(DevIn*DevIn + DevOut*DevOut+WorkLeftDev*WorkLeftDev),0.001)</f>
        <v>17.755280904564703</v>
      </c>
      <c r="I31" s="4">
        <f t="shared" si="1"/>
        <v>0.98597297041350629</v>
      </c>
      <c r="J31" s="4">
        <f t="shared" ref="J31:J33" si="3">IF(I30,I31-I30,I31)</f>
        <v>2.5293060087920538E-2</v>
      </c>
      <c r="K31" t="e">
        <f>IF(C31="",NA(),C31)</f>
        <v>#N/A</v>
      </c>
      <c r="L31" t="e">
        <f>IF(D31="",NA(),D31)</f>
        <v>#N/A</v>
      </c>
    </row>
    <row r="32" spans="1:12" x14ac:dyDescent="0.3">
      <c r="A32">
        <f t="shared" si="0"/>
        <v>14</v>
      </c>
      <c r="B32">
        <v>17</v>
      </c>
      <c r="C32" t="str">
        <f>IF(B32&lt;=LatestSprint,SUMIF(BackLog!H:H,B32,BackLog!D:D),"")</f>
        <v/>
      </c>
      <c r="D32" t="str">
        <f>IF(B32&lt;=LatestSprint,SUMIF(BackLog!G:G,B32,BackLog!D:D),"")</f>
        <v/>
      </c>
      <c r="E32" t="e">
        <f>IF(B32&lt;=LatestSprint,E31-C32,NA())</f>
        <v>#N/A</v>
      </c>
      <c r="F32" t="e">
        <f>IF(C32&lt;&gt;"",-D32+F31,NA())</f>
        <v>#N/A</v>
      </c>
      <c r="G32">
        <f>IF(A32&gt;0,A32*(AverageOut-AverageIn)-WorkLeft,0)</f>
        <v>48</v>
      </c>
      <c r="H32">
        <f>IF(A32&gt;0,SQRT(A32)*SQRT(DevIn*DevIn + DevOut*DevOut+WorkLeftDev*WorkLeftDev),0.001)</f>
        <v>18.425525772688278</v>
      </c>
      <c r="I32" s="4">
        <f t="shared" si="1"/>
        <v>0.99540738226527603</v>
      </c>
      <c r="J32" s="4">
        <f t="shared" si="3"/>
        <v>9.4344118517697417E-3</v>
      </c>
      <c r="K32" t="e">
        <f>IF(C32="",NA(),C32)</f>
        <v>#N/A</v>
      </c>
      <c r="L32" t="e">
        <f>IF(D32="",NA(),D32)</f>
        <v>#N/A</v>
      </c>
    </row>
    <row r="33" spans="1:12" x14ac:dyDescent="0.3">
      <c r="A33">
        <f t="shared" si="0"/>
        <v>15</v>
      </c>
      <c r="B33">
        <v>18</v>
      </c>
      <c r="C33" t="str">
        <f>IF(B33&lt;=LatestSprint,SUMIF(BackLog!H:H,B33,BackLog!D:D),"")</f>
        <v/>
      </c>
      <c r="D33" t="str">
        <f>IF(B33&lt;=LatestSprint,SUMIF(BackLog!G:G,B33,BackLog!D:D),"")</f>
        <v/>
      </c>
      <c r="E33" t="e">
        <f>IF(B33&lt;=LatestSprint,E32-C33,NA())</f>
        <v>#N/A</v>
      </c>
      <c r="F33" t="e">
        <f>IF(C33&lt;&gt;"",-D33+F32,NA())</f>
        <v>#N/A</v>
      </c>
      <c r="G33">
        <f>IF(A33&gt;0,A33*(AverageOut-AverageIn)-WorkLeft,0)</f>
        <v>57</v>
      </c>
      <c r="H33">
        <f>IF(A33&gt;0,SQRT(A33)*SQRT(DevIn*DevIn + DevOut*DevOut+WorkLeftDev*WorkLeftDev),0.001)</f>
        <v>19.072231122760652</v>
      </c>
      <c r="I33" s="4">
        <f t="shared" si="1"/>
        <v>0.99859888166864352</v>
      </c>
      <c r="J33" s="4">
        <f t="shared" si="3"/>
        <v>3.1914994033674926E-3</v>
      </c>
      <c r="K33" t="e">
        <f>IF(C33="",NA(),C33)</f>
        <v>#N/A</v>
      </c>
      <c r="L33" t="e">
        <f>IF(D33="",NA(),D33)</f>
        <v>#N/A</v>
      </c>
    </row>
    <row r="34" spans="1:12" x14ac:dyDescent="0.3">
      <c r="A34">
        <f t="shared" ref="A34:A35" si="4">B34-LatestSprint</f>
        <v>16</v>
      </c>
      <c r="B34">
        <v>19</v>
      </c>
      <c r="C34" t="str">
        <f>IF(B34&lt;=LatestSprint,SUMIF(BackLog!H:H,B34,BackLog!D:D),"")</f>
        <v/>
      </c>
      <c r="D34" t="str">
        <f>IF(B34&lt;=LatestSprint,SUMIF(BackLog!G:G,B34,BackLog!D:D),"")</f>
        <v/>
      </c>
      <c r="E34" t="e">
        <f>IF(B34&lt;=LatestSprint,E33-C34,NA())</f>
        <v>#N/A</v>
      </c>
      <c r="F34" t="e">
        <f>IF(C34&lt;&gt;"",-D34+F33,NA())</f>
        <v>#N/A</v>
      </c>
      <c r="G34">
        <f>IF(A34&gt;0,A34*(AverageOut-AverageIn)-WorkLeft,0)</f>
        <v>66</v>
      </c>
      <c r="H34">
        <f>IF(A34&gt;0,SQRT(A34)*SQRT(DevIn*DevIn + DevOut*DevOut+WorkLeftDev*WorkLeftDev),0.001)</f>
        <v>19.697715603592208</v>
      </c>
      <c r="I34" s="4">
        <f t="shared" si="1"/>
        <v>0.99959687819899368</v>
      </c>
      <c r="J34" s="4">
        <f t="shared" ref="J34:J35" si="5">IF(I33,I34-I33,I34)</f>
        <v>9.9799653035015368E-4</v>
      </c>
      <c r="K34" t="e">
        <f>IF(C34="",NA(),C34)</f>
        <v>#N/A</v>
      </c>
      <c r="L34" t="e">
        <f>IF(D34="",NA(),D34)</f>
        <v>#N/A</v>
      </c>
    </row>
    <row r="35" spans="1:12" x14ac:dyDescent="0.3">
      <c r="A35">
        <f t="shared" si="4"/>
        <v>17</v>
      </c>
      <c r="B35">
        <v>20</v>
      </c>
      <c r="C35" t="str">
        <f>IF(B35&lt;=LatestSprint,SUMIF(BackLog!H:H,B35,BackLog!D:D),"")</f>
        <v/>
      </c>
      <c r="D35" t="str">
        <f>IF(B35&lt;=LatestSprint,SUMIF(BackLog!G:G,B35,BackLog!D:D),"")</f>
        <v/>
      </c>
      <c r="E35" t="e">
        <f>IF(B35&lt;=LatestSprint,E34-C35,NA())</f>
        <v>#N/A</v>
      </c>
      <c r="F35" t="e">
        <f>IF(C35&lt;&gt;"",-D35+F34,NA())</f>
        <v>#N/A</v>
      </c>
      <c r="G35">
        <f>IF(A35&gt;0,A35*(AverageOut-AverageIn)-WorkLeft,0)</f>
        <v>75</v>
      </c>
      <c r="H35">
        <f>IF(A35&gt;0,SQRT(A35)*SQRT(DevIn*DevIn + DevOut*DevOut+WorkLeftDev*WorkLeftDev),0.001)</f>
        <v>20.303940504246953</v>
      </c>
      <c r="I35" s="4">
        <f t="shared" si="1"/>
        <v>0.9998895641282638</v>
      </c>
      <c r="J35" s="4">
        <f t="shared" si="5"/>
        <v>2.9268592927012005E-4</v>
      </c>
      <c r="K35" t="e">
        <f>IF(C35="",NA(),C35)</f>
        <v>#N/A</v>
      </c>
      <c r="L35" t="e">
        <f>IF(D35="",NA(),D35)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BackLog</vt:lpstr>
      <vt:lpstr>Charts</vt:lpstr>
      <vt:lpstr>Calcs</vt:lpstr>
      <vt:lpstr>AverageIn</vt:lpstr>
      <vt:lpstr>AverageOut</vt:lpstr>
      <vt:lpstr>DevIn</vt:lpstr>
      <vt:lpstr>DevOut</vt:lpstr>
      <vt:lpstr>LatestSprint</vt:lpstr>
      <vt:lpstr>MagicNumber</vt:lpstr>
      <vt:lpstr>PreGameSize</vt:lpstr>
      <vt:lpstr>WorkLeft</vt:lpstr>
      <vt:lpstr>WorkLeftDev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2009-06-16T13:34:02Z</dcterms:created>
  <dcterms:modified xsi:type="dcterms:W3CDTF">2014-01-07T18:33:32Z</dcterms:modified>
</cp:coreProperties>
</file>